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D:\CH MOTOS - FISCA SUNAT 2026\LIBROS CH\"/>
    </mc:Choice>
  </mc:AlternateContent>
  <xr:revisionPtr revIDLastSave="0" documentId="13_ncr:1_{7B889AF0-5091-450E-B2AA-9909310CC0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10.1 Registro Costos" sheetId="1" r:id="rId1"/>
    <sheet name="F12.1 Unidades Físicas" sheetId="2" r:id="rId2"/>
    <sheet name="F13.1 Kardex Valorizad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8" i="3" l="1"/>
  <c r="N17" i="3"/>
  <c r="M17" i="3"/>
  <c r="L17" i="3"/>
  <c r="N16" i="3"/>
  <c r="L16" i="3"/>
  <c r="M16" i="3"/>
  <c r="N15" i="3"/>
  <c r="M15" i="3"/>
  <c r="L15" i="3"/>
  <c r="K15" i="3"/>
  <c r="J15" i="3"/>
  <c r="M14" i="3"/>
  <c r="H18" i="2"/>
  <c r="G18" i="2"/>
  <c r="F18" i="2"/>
  <c r="I18" i="3"/>
  <c r="F18" i="3"/>
  <c r="H17" i="3"/>
  <c r="J16" i="3"/>
  <c r="K16" i="3" s="1"/>
  <c r="H16" i="3"/>
  <c r="H15" i="3"/>
  <c r="L14" i="3"/>
  <c r="K14" i="3"/>
  <c r="J14" i="3"/>
  <c r="H14" i="3"/>
  <c r="N14" i="3" s="1"/>
  <c r="K13" i="3"/>
  <c r="H13" i="3"/>
  <c r="H14" i="2"/>
  <c r="H15" i="2" s="1"/>
  <c r="H16" i="2" s="1"/>
  <c r="H17" i="2" s="1"/>
  <c r="N12" i="1"/>
  <c r="M12" i="1"/>
  <c r="L12" i="1"/>
  <c r="K12" i="1"/>
  <c r="J12" i="1"/>
  <c r="I12" i="1"/>
  <c r="H12" i="1"/>
  <c r="G12" i="1"/>
  <c r="F12" i="1"/>
  <c r="E12" i="1"/>
  <c r="D12" i="1"/>
  <c r="C12" i="1"/>
  <c r="O11" i="1"/>
  <c r="O10" i="1"/>
  <c r="O9" i="1"/>
  <c r="O8" i="1"/>
  <c r="O12" i="1" s="1"/>
  <c r="H18" i="3" l="1"/>
  <c r="J17" i="3" l="1"/>
  <c r="K17" i="3" s="1"/>
  <c r="K18" i="3" l="1"/>
  <c r="L18" i="3"/>
</calcChain>
</file>

<file path=xl/sharedStrings.xml><?xml version="1.0" encoding="utf-8"?>
<sst xmlns="http://schemas.openxmlformats.org/spreadsheetml/2006/main" count="140" uniqueCount="80">
  <si>
    <t>FORMATO 10.1: REGISTRO DE COSTOS - ESTADO DE COSTO DE PRODUCCIÓN VALORIZADO ANUAL</t>
  </si>
  <si>
    <t>PERÍODO:</t>
  </si>
  <si>
    <t>2026</t>
  </si>
  <si>
    <t>RUC:</t>
  </si>
  <si>
    <t>20123456789</t>
  </si>
  <si>
    <t>RAZÓN SOCIAL:</t>
  </si>
  <si>
    <t>EMPRESA INDUSTRIAL EJEMPLO S.A.C.</t>
  </si>
  <si>
    <t>CÓDIGO</t>
  </si>
  <si>
    <t>DESCRIPCIÓN DEL ELEMENTO DE COSTO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</si>
  <si>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</si>
  <si>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</si>
  <si>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</si>
  <si>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</si>
  <si>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</si>
  <si>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</si>
  <si>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</si>
  <si>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</si>
  <si>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</si>
  <si>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</si>
  <si>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</si>
  <si>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</si>
  <si>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TOTAL ANUAL</t>
  </si>
  <si>
    <t>1.1</t>
  </si>
  <si>
    <t>Materia Prima Directa (Consumo)</t>
  </si>
  <si>
    <t>1.2</t>
  </si>
  <si>
    <t>Mano de Obra Directa</t>
  </si>
  <si>
    <t>1.3</t>
  </si>
  <si>
    <t>Otros Costos Directos</t>
  </si>
  <si>
    <t>1.4</t>
  </si>
  <si>
    <t>Costos Indirectos de Fabricación (CIF)</t>
  </si>
  <si>
    <t>TOTAL COSTOS DE PRODUCCIÓN DEL MES</t>
  </si>
  <si>
    <t>FORMATO 12.1: REGISTRO DEL INVENTARIO PERMANENTE EN UNIDADES FÍSICAS</t>
  </si>
  <si>
    <t>SETIEMBRE 2026</t>
  </si>
  <si>
    <t>EMPRESA COMERCIAL EJEMPLO S.A.C.</t>
  </si>
  <si>
    <t>ESTABLECIMIENTO:</t>
  </si>
  <si>
    <t>0000 - PRINCIPAL</t>
  </si>
  <si>
    <t>CÓDIGO DE EXISTENCIA:</t>
  </si>
  <si>
    <t>MP-001</t>
  </si>
  <si>
    <t>DESCRIPCIÓN:</t>
  </si>
  <si>
    <t>HARINA DE TRIGO ESPECIAL 50KG</t>
  </si>
  <si>
    <t>CÓDIGO UNIDAD MEDIDA:</t>
  </si>
  <si>
    <t>01 (KILOGRAMOS)</t>
  </si>
  <si>
    <t>DOCUMENTO DE TRASLADO / COMPROBANTE DE PAGO</t>
  </si>
  <si>
    <t>TIPO DE OPERACIÓN</t>
  </si>
  <si>
    <t>ENTRADAS</t>
  </si>
  <si>
    <t>SALIDAS</t>
  </si>
  <si>
    <t>SALDO FINAL</t>
  </si>
  <si>
    <t>FECHA</t>
  </si>
  <si>
    <t>TIPO</t>
  </si>
  <si>
    <t>SERIE</t>
  </si>
  <si>
    <t>NÚMERO</t>
  </si>
  <si>
    <t>01/09/2026</t>
  </si>
  <si>
    <t>16</t>
  </si>
  <si>
    <t>00</t>
  </si>
  <si>
    <t>0000001</t>
  </si>
  <si>
    <t>16 (Saldo Inicial)</t>
  </si>
  <si>
    <t>05/09/2026</t>
  </si>
  <si>
    <t>01</t>
  </si>
  <si>
    <t>F001</t>
  </si>
  <si>
    <t>0002345</t>
  </si>
  <si>
    <t>02 (Compra)</t>
  </si>
  <si>
    <t>10/09/2026</t>
  </si>
  <si>
    <t>10</t>
  </si>
  <si>
    <t>PE01</t>
  </si>
  <si>
    <t>0000112</t>
  </si>
  <si>
    <t>10 (Salida a Prod.)</t>
  </si>
  <si>
    <t>18/09/2026</t>
  </si>
  <si>
    <t>0002480</t>
  </si>
  <si>
    <t>25/09/2026</t>
  </si>
  <si>
    <t>0000145</t>
  </si>
  <si>
    <t>TOTALES</t>
  </si>
  <si>
    <t>FORMATO 13.1: REGISTRO DEL INVENTARIO PERMANENTE VALORIZADO - DETALLE DEL INVENTARIO PERMANENTE VALORIZADO</t>
  </si>
  <si>
    <t>MÉTODO DE VALORIZACIÓN:</t>
  </si>
  <si>
    <t>PROMEDIO PONDERADO</t>
  </si>
  <si>
    <t>DOCUMENTO DE TRASLADO / COMPROBANTE</t>
  </si>
  <si>
    <t>TIPO OPER.</t>
  </si>
  <si>
    <t>CANT.</t>
  </si>
  <si>
    <t>COSTO UNiT.</t>
  </si>
  <si>
    <t>COSTO TOTAL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</si>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</sst>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1F497D"/>
      <name val="Calibri"/>
    </font>
    <font>
      <b/>
      <sz val="10"/>
      <name val="Calibri"/>
    </font>
    <font>
      <sz val="10"/>
      <name val="Calibri"/>
    </font>
    <font>
      <b/>
      <sz val="10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DCE6F1"/>
        <bgColor rgb="FFDCE6F1"/>
      </patternFill>
    </fill>
    <fill>
      <patternFill patternType="solid">
        <fgColor rgb="FF29527A"/>
        <bgColor rgb="FF29527A"/>
      </patternFill>
    </fill>
    <fill>
      <patternFill patternType="solid">
        <fgColor theme="1"/>
        <bgColor rgb="FF1F497D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29527A"/>
      </patternFill>
    </fill>
  </fills>
  <borders count="2">
    <border>
      <left/>
      <right/>
      <top/>
      <bottom/>
      <diagonal/>
    </border>
    <border>
      <left/>
      <right/>
      <top style="thin">
        <color rgb="FF1F497D"/>
      </top>
      <bottom style="double">
        <color rgb="FF1F497D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0" fontId="2" fillId="3" borderId="0" xfId="0" applyFont="1" applyFill="1"/>
    <xf numFmtId="4" fontId="2" fillId="3" borderId="1" xfId="0" applyNumberFormat="1" applyFont="1" applyFill="1" applyBorder="1" applyAlignment="1">
      <alignment horizontal="right" vertical="center"/>
    </xf>
    <xf numFmtId="0" fontId="4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1" fillId="0" borderId="0" xfId="0" applyFont="1"/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0" fillId="6" borderId="0" xfId="0" applyFill="1"/>
    <xf numFmtId="0" fontId="4" fillId="7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zoomScale="89" zoomScaleNormal="89" workbookViewId="0">
      <selection activeCell="B18" sqref="B18"/>
    </sheetView>
  </sheetViews>
  <sheetFormatPr baseColWidth="10" defaultColWidth="9.140625" defaultRowHeight="15" x14ac:dyDescent="0.25"/>
  <cols>
    <col min="1" max="1" width="12" customWidth="1"/>
    <col min="2" max="2" width="35.140625" customWidth="1"/>
    <col min="3" max="14" width="15" customWidth="1"/>
    <col min="15" max="15" width="16" customWidth="1"/>
  </cols>
  <sheetData>
    <row r="1" spans="1:15" ht="18.75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5" x14ac:dyDescent="0.25">
      <c r="A3" s="1" t="s">
        <v>1</v>
      </c>
      <c r="B3" s="2" t="s">
        <v>2</v>
      </c>
    </row>
    <row r="4" spans="1:15" x14ac:dyDescent="0.25">
      <c r="A4" s="1" t="s">
        <v>3</v>
      </c>
      <c r="B4" s="2" t="s">
        <v>4</v>
      </c>
    </row>
    <row r="5" spans="1:15" x14ac:dyDescent="0.25">
      <c r="A5" s="1" t="s">
        <v>5</v>
      </c>
      <c r="B5" s="2" t="s">
        <v>6</v>
      </c>
    </row>
    <row r="7" spans="1:15" ht="24.95" customHeight="1" x14ac:dyDescent="0.25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  <c r="J7" s="3" t="s">
        <v>16</v>
      </c>
      <c r="K7" s="3" t="s">
        <v>17</v>
      </c>
      <c r="L7" s="3" t="s">
        <v>18</v>
      </c>
      <c r="M7" s="3" t="s">
        <v>19</v>
      </c>
      <c r="N7" s="3" t="s">
        <v>20</v>
      </c>
      <c r="O7" s="3" t="s">
        <v>21</v>
      </c>
    </row>
    <row r="8" spans="1:15" x14ac:dyDescent="0.25">
      <c r="A8" s="4" t="s">
        <v>22</v>
      </c>
      <c r="B8" s="5" t="s">
        <v>23</v>
      </c>
      <c r="C8" s="6">
        <v>12000</v>
      </c>
      <c r="D8" s="6">
        <v>13500</v>
      </c>
      <c r="E8" s="6">
        <v>11000</v>
      </c>
      <c r="F8" s="6">
        <v>14000</v>
      </c>
      <c r="G8" s="6">
        <v>15000</v>
      </c>
      <c r="H8" s="6">
        <v>13000</v>
      </c>
      <c r="I8" s="6">
        <v>12500</v>
      </c>
      <c r="J8" s="6">
        <v>14500</v>
      </c>
      <c r="K8" s="6">
        <v>16000</v>
      </c>
      <c r="L8" s="6">
        <v>15500</v>
      </c>
      <c r="M8" s="6">
        <v>14000</v>
      </c>
      <c r="N8" s="6">
        <v>17000</v>
      </c>
      <c r="O8" s="7">
        <f>SUM(C8:N8)</f>
        <v>168000</v>
      </c>
    </row>
    <row r="9" spans="1:15" x14ac:dyDescent="0.25">
      <c r="A9" s="4" t="s">
        <v>24</v>
      </c>
      <c r="B9" s="5" t="s">
        <v>25</v>
      </c>
      <c r="C9" s="6">
        <v>8000</v>
      </c>
      <c r="D9" s="6">
        <v>8000</v>
      </c>
      <c r="E9" s="6">
        <v>8000</v>
      </c>
      <c r="F9" s="6">
        <v>8500</v>
      </c>
      <c r="G9" s="6">
        <v>8500</v>
      </c>
      <c r="H9" s="6">
        <v>8500</v>
      </c>
      <c r="I9" s="6">
        <v>9000</v>
      </c>
      <c r="J9" s="6">
        <v>9000</v>
      </c>
      <c r="K9" s="6">
        <v>9000</v>
      </c>
      <c r="L9" s="6">
        <v>9500</v>
      </c>
      <c r="M9" s="6">
        <v>9500</v>
      </c>
      <c r="N9" s="6">
        <v>11000</v>
      </c>
      <c r="O9" s="7">
        <f>SUM(C9:N9)</f>
        <v>106500</v>
      </c>
    </row>
    <row r="10" spans="1:15" x14ac:dyDescent="0.25">
      <c r="A10" s="4" t="s">
        <v>26</v>
      </c>
      <c r="B10" s="5" t="s">
        <v>27</v>
      </c>
      <c r="C10" s="6">
        <v>1500</v>
      </c>
      <c r="D10" s="6">
        <v>1200</v>
      </c>
      <c r="E10" s="6">
        <v>1800</v>
      </c>
      <c r="F10" s="6">
        <v>1400</v>
      </c>
      <c r="G10" s="6">
        <v>1600</v>
      </c>
      <c r="H10" s="6">
        <v>1500</v>
      </c>
      <c r="I10" s="6">
        <v>1300</v>
      </c>
      <c r="J10" s="6">
        <v>1700</v>
      </c>
      <c r="K10" s="6">
        <v>1900</v>
      </c>
      <c r="L10" s="6">
        <v>1600</v>
      </c>
      <c r="M10" s="6">
        <v>1500</v>
      </c>
      <c r="N10" s="6">
        <v>2000</v>
      </c>
      <c r="O10" s="7">
        <f>SUM(C10:N10)</f>
        <v>19000</v>
      </c>
    </row>
    <row r="11" spans="1:15" x14ac:dyDescent="0.25">
      <c r="A11" s="4" t="s">
        <v>28</v>
      </c>
      <c r="B11" s="5" t="s">
        <v>29</v>
      </c>
      <c r="C11" s="6">
        <v>4500</v>
      </c>
      <c r="D11" s="6">
        <v>4800</v>
      </c>
      <c r="E11" s="6">
        <v>4200</v>
      </c>
      <c r="F11" s="6">
        <v>5000</v>
      </c>
      <c r="G11" s="6">
        <v>5100</v>
      </c>
      <c r="H11" s="6">
        <v>4900</v>
      </c>
      <c r="I11" s="6">
        <v>4700</v>
      </c>
      <c r="J11" s="6">
        <v>5200</v>
      </c>
      <c r="K11" s="6">
        <v>5300</v>
      </c>
      <c r="L11" s="6">
        <v>5100</v>
      </c>
      <c r="M11" s="6">
        <v>4800</v>
      </c>
      <c r="N11" s="6">
        <v>6000</v>
      </c>
      <c r="O11" s="7">
        <f>SUM(C11:N11)</f>
        <v>59600</v>
      </c>
    </row>
    <row r="12" spans="1:15" x14ac:dyDescent="0.25">
      <c r="B12" s="8" t="s">
        <v>30</v>
      </c>
      <c r="C12" s="9">
        <f t="shared" ref="C12:O12" si="0">SUM(C8:C11)</f>
        <v>26000</v>
      </c>
      <c r="D12" s="9">
        <f t="shared" si="0"/>
        <v>27500</v>
      </c>
      <c r="E12" s="9">
        <f t="shared" si="0"/>
        <v>25000</v>
      </c>
      <c r="F12" s="9">
        <f t="shared" si="0"/>
        <v>28900</v>
      </c>
      <c r="G12" s="9">
        <f t="shared" si="0"/>
        <v>30200</v>
      </c>
      <c r="H12" s="9">
        <f t="shared" si="0"/>
        <v>27900</v>
      </c>
      <c r="I12" s="9">
        <f t="shared" si="0"/>
        <v>27500</v>
      </c>
      <c r="J12" s="9">
        <f t="shared" si="0"/>
        <v>30400</v>
      </c>
      <c r="K12" s="9">
        <f t="shared" si="0"/>
        <v>32200</v>
      </c>
      <c r="L12" s="9">
        <f t="shared" si="0"/>
        <v>31700</v>
      </c>
      <c r="M12" s="9">
        <f t="shared" si="0"/>
        <v>29800</v>
      </c>
      <c r="N12" s="9">
        <f t="shared" si="0"/>
        <v>36000</v>
      </c>
      <c r="O12" s="9">
        <f t="shared" si="0"/>
        <v>353100</v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8"/>
  <sheetViews>
    <sheetView workbookViewId="0">
      <selection activeCell="H19" sqref="H19"/>
    </sheetView>
  </sheetViews>
  <sheetFormatPr baseColWidth="10" defaultColWidth="9.140625" defaultRowHeight="15" x14ac:dyDescent="0.25"/>
  <cols>
    <col min="1" max="1" width="22.5703125" customWidth="1"/>
    <col min="2" max="2" width="35" customWidth="1"/>
    <col min="3" max="4" width="12" customWidth="1"/>
    <col min="5" max="5" width="22" customWidth="1"/>
    <col min="6" max="7" width="16" customWidth="1"/>
    <col min="8" max="8" width="15" customWidth="1"/>
    <col min="9" max="11" width="12" customWidth="1"/>
  </cols>
  <sheetData>
    <row r="1" spans="1:11" ht="18.75" x14ac:dyDescent="0.3">
      <c r="A1" s="13" t="s">
        <v>31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x14ac:dyDescent="0.25">
      <c r="A3" s="1" t="s">
        <v>1</v>
      </c>
      <c r="B3" s="2" t="s">
        <v>32</v>
      </c>
    </row>
    <row r="4" spans="1:11" x14ac:dyDescent="0.25">
      <c r="A4" s="1" t="s">
        <v>3</v>
      </c>
      <c r="B4" s="2" t="s">
        <v>4</v>
      </c>
    </row>
    <row r="5" spans="1:11" x14ac:dyDescent="0.25">
      <c r="A5" s="1" t="s">
        <v>5</v>
      </c>
      <c r="B5" s="2" t="s">
        <v>33</v>
      </c>
    </row>
    <row r="6" spans="1:11" x14ac:dyDescent="0.25">
      <c r="A6" s="1" t="s">
        <v>34</v>
      </c>
      <c r="B6" s="2" t="s">
        <v>35</v>
      </c>
    </row>
    <row r="7" spans="1:11" x14ac:dyDescent="0.25">
      <c r="A7" s="1" t="s">
        <v>36</v>
      </c>
      <c r="B7" s="2" t="s">
        <v>37</v>
      </c>
    </row>
    <row r="8" spans="1:11" x14ac:dyDescent="0.25">
      <c r="A8" s="1" t="s">
        <v>38</v>
      </c>
      <c r="B8" s="2" t="s">
        <v>39</v>
      </c>
    </row>
    <row r="9" spans="1:11" x14ac:dyDescent="0.25">
      <c r="A9" s="1" t="s">
        <v>40</v>
      </c>
      <c r="B9" s="2" t="s">
        <v>41</v>
      </c>
    </row>
    <row r="11" spans="1:11" ht="20.100000000000001" customHeight="1" x14ac:dyDescent="0.25">
      <c r="A11" s="15" t="s">
        <v>42</v>
      </c>
      <c r="B11" s="14"/>
      <c r="C11" s="14"/>
      <c r="D11" s="14"/>
      <c r="E11" s="15" t="s">
        <v>43</v>
      </c>
      <c r="F11" s="15" t="s">
        <v>44</v>
      </c>
      <c r="G11" s="15" t="s">
        <v>45</v>
      </c>
      <c r="H11" s="15" t="s">
        <v>46</v>
      </c>
    </row>
    <row r="12" spans="1:11" ht="20.100000000000001" customHeight="1" x14ac:dyDescent="0.25">
      <c r="A12" s="10" t="s">
        <v>47</v>
      </c>
      <c r="B12" s="10" t="s">
        <v>48</v>
      </c>
      <c r="C12" s="10" t="s">
        <v>49</v>
      </c>
      <c r="D12" s="10" t="s">
        <v>50</v>
      </c>
      <c r="E12" s="14"/>
      <c r="F12" s="14"/>
      <c r="G12" s="14"/>
      <c r="H12" s="14"/>
    </row>
    <row r="13" spans="1:11" x14ac:dyDescent="0.25">
      <c r="A13" s="4" t="s">
        <v>51</v>
      </c>
      <c r="B13" s="4" t="s">
        <v>52</v>
      </c>
      <c r="C13" s="4" t="s">
        <v>53</v>
      </c>
      <c r="D13" s="4" t="s">
        <v>54</v>
      </c>
      <c r="E13" s="5" t="s">
        <v>55</v>
      </c>
      <c r="F13" s="6">
        <v>0</v>
      </c>
      <c r="G13" s="6">
        <v>0</v>
      </c>
      <c r="H13" s="7">
        <v>500</v>
      </c>
    </row>
    <row r="14" spans="1:11" x14ac:dyDescent="0.25">
      <c r="A14" s="4" t="s">
        <v>56</v>
      </c>
      <c r="B14" s="4" t="s">
        <v>57</v>
      </c>
      <c r="C14" s="4" t="s">
        <v>58</v>
      </c>
      <c r="D14" s="4" t="s">
        <v>59</v>
      </c>
      <c r="E14" s="5" t="s">
        <v>60</v>
      </c>
      <c r="F14" s="6">
        <v>300</v>
      </c>
      <c r="G14" s="6">
        <v>0</v>
      </c>
      <c r="H14" s="7">
        <f>H13+F14-G14</f>
        <v>800</v>
      </c>
    </row>
    <row r="15" spans="1:11" x14ac:dyDescent="0.25">
      <c r="A15" s="4" t="s">
        <v>61</v>
      </c>
      <c r="B15" s="4" t="s">
        <v>62</v>
      </c>
      <c r="C15" s="4" t="s">
        <v>63</v>
      </c>
      <c r="D15" s="4" t="s">
        <v>64</v>
      </c>
      <c r="E15" s="5" t="s">
        <v>65</v>
      </c>
      <c r="F15" s="6">
        <v>0</v>
      </c>
      <c r="G15" s="6">
        <v>250</v>
      </c>
      <c r="H15" s="7">
        <f>H14+F15-G15</f>
        <v>550</v>
      </c>
    </row>
    <row r="16" spans="1:11" x14ac:dyDescent="0.25">
      <c r="A16" s="4" t="s">
        <v>66</v>
      </c>
      <c r="B16" s="4" t="s">
        <v>57</v>
      </c>
      <c r="C16" s="4" t="s">
        <v>58</v>
      </c>
      <c r="D16" s="4" t="s">
        <v>67</v>
      </c>
      <c r="E16" s="5" t="s">
        <v>60</v>
      </c>
      <c r="F16" s="6">
        <v>400</v>
      </c>
      <c r="G16" s="6">
        <v>0</v>
      </c>
      <c r="H16" s="7">
        <f>H15+F16-G16</f>
        <v>950</v>
      </c>
    </row>
    <row r="17" spans="1:8" x14ac:dyDescent="0.25">
      <c r="A17" s="4" t="s">
        <v>68</v>
      </c>
      <c r="B17" s="4" t="s">
        <v>62</v>
      </c>
      <c r="C17" s="4" t="s">
        <v>63</v>
      </c>
      <c r="D17" s="4" t="s">
        <v>69</v>
      </c>
      <c r="E17" s="5" t="s">
        <v>65</v>
      </c>
      <c r="F17" s="6">
        <v>0</v>
      </c>
      <c r="G17" s="6">
        <v>350</v>
      </c>
      <c r="H17" s="7">
        <f>H16+F17-G17</f>
        <v>600</v>
      </c>
    </row>
    <row r="18" spans="1:8" x14ac:dyDescent="0.25">
      <c r="E18" s="11" t="s">
        <v>70</v>
      </c>
      <c r="F18" s="12">
        <f>SUM(F14:F17)</f>
        <v>700</v>
      </c>
      <c r="G18" s="12">
        <f>SUM(G14:G17)</f>
        <v>600</v>
      </c>
      <c r="H18" s="12">
        <f>H17</f>
        <v>600</v>
      </c>
    </row>
  </sheetData>
  <mergeCells count="6">
    <mergeCell ref="A11:D11"/>
    <mergeCell ref="G11:G12"/>
    <mergeCell ref="E11:E12"/>
    <mergeCell ref="H11:H12"/>
    <mergeCell ref="A1:K1"/>
    <mergeCell ref="F11:F1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workbookViewId="0">
      <selection activeCell="C22" sqref="C22"/>
    </sheetView>
  </sheetViews>
  <sheetFormatPr baseColWidth="10" defaultColWidth="9.140625" defaultRowHeight="15" x14ac:dyDescent="0.25"/>
  <cols>
    <col min="1" max="1" width="20.7109375" customWidth="1"/>
    <col min="2" max="2" width="12.42578125" customWidth="1"/>
    <col min="3" max="4" width="12" customWidth="1"/>
    <col min="5" max="5" width="9.140625" customWidth="1"/>
    <col min="6" max="6" width="16" customWidth="1"/>
    <col min="7" max="7" width="14" customWidth="1"/>
    <col min="8" max="9" width="16" customWidth="1"/>
    <col min="10" max="10" width="21" customWidth="1"/>
    <col min="11" max="11" width="16" customWidth="1"/>
    <col min="12" max="12" width="15" customWidth="1"/>
    <col min="13" max="13" width="16.140625" customWidth="1"/>
    <col min="14" max="14" width="15" customWidth="1"/>
  </cols>
  <sheetData>
    <row r="1" spans="1:14" ht="18.75" x14ac:dyDescent="0.3">
      <c r="A1" s="13" t="s">
        <v>71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3" spans="1:14" x14ac:dyDescent="0.25">
      <c r="A3" s="1" t="s">
        <v>1</v>
      </c>
      <c r="B3" s="2" t="s">
        <v>32</v>
      </c>
    </row>
    <row r="4" spans="1:14" x14ac:dyDescent="0.25">
      <c r="A4" s="1" t="s">
        <v>3</v>
      </c>
      <c r="B4" s="2" t="s">
        <v>4</v>
      </c>
    </row>
    <row r="5" spans="1:14" x14ac:dyDescent="0.25">
      <c r="A5" s="1" t="s">
        <v>5</v>
      </c>
      <c r="B5" s="2" t="s">
        <v>6</v>
      </c>
    </row>
    <row r="6" spans="1:14" x14ac:dyDescent="0.25">
      <c r="A6" s="1" t="s">
        <v>34</v>
      </c>
      <c r="B6" s="2" t="s">
        <v>35</v>
      </c>
    </row>
    <row r="7" spans="1:14" x14ac:dyDescent="0.25">
      <c r="A7" s="1" t="s">
        <v>36</v>
      </c>
      <c r="B7" s="2" t="s">
        <v>37</v>
      </c>
    </row>
    <row r="8" spans="1:14" x14ac:dyDescent="0.25">
      <c r="A8" s="1" t="s">
        <v>38</v>
      </c>
      <c r="B8" s="2" t="s">
        <v>39</v>
      </c>
    </row>
    <row r="9" spans="1:14" x14ac:dyDescent="0.25">
      <c r="A9" s="1" t="s">
        <v>72</v>
      </c>
      <c r="B9" s="2" t="s">
        <v>73</v>
      </c>
    </row>
    <row r="11" spans="1:14" x14ac:dyDescent="0.25">
      <c r="A11" s="16" t="s">
        <v>74</v>
      </c>
      <c r="B11" s="17"/>
      <c r="C11" s="17"/>
      <c r="D11" s="17"/>
      <c r="E11" s="16" t="s">
        <v>75</v>
      </c>
      <c r="F11" s="15" t="s">
        <v>44</v>
      </c>
      <c r="G11" s="14"/>
      <c r="H11" s="14"/>
      <c r="I11" s="16" t="s">
        <v>45</v>
      </c>
      <c r="J11" s="17"/>
      <c r="K11" s="17"/>
      <c r="L11" s="15" t="s">
        <v>46</v>
      </c>
      <c r="M11" s="14"/>
      <c r="N11" s="14"/>
    </row>
    <row r="12" spans="1:14" x14ac:dyDescent="0.25">
      <c r="A12" s="18" t="s">
        <v>47</v>
      </c>
      <c r="B12" s="18" t="s">
        <v>48</v>
      </c>
      <c r="C12" s="18" t="s">
        <v>49</v>
      </c>
      <c r="D12" s="18" t="s">
        <v>50</v>
      </c>
      <c r="E12" s="17"/>
      <c r="F12" s="10" t="s">
        <v>76</v>
      </c>
      <c r="G12" s="10" t="s">
        <v>77</v>
      </c>
      <c r="H12" s="10" t="s">
        <v>78</v>
      </c>
      <c r="I12" s="18" t="s">
        <v>76</v>
      </c>
      <c r="J12" s="18" t="s">
        <v>77</v>
      </c>
      <c r="K12" s="18" t="s">
        <v>78</v>
      </c>
      <c r="L12" s="10" t="s">
        <v>76</v>
      </c>
      <c r="M12" s="10" t="s">
        <v>77</v>
      </c>
      <c r="N12" s="10" t="s">
        <v>78</v>
      </c>
    </row>
    <row r="13" spans="1:14" x14ac:dyDescent="0.25">
      <c r="A13" s="4" t="s">
        <v>51</v>
      </c>
      <c r="B13" s="4" t="s">
        <v>52</v>
      </c>
      <c r="C13" s="4" t="s">
        <v>53</v>
      </c>
      <c r="D13" s="4" t="s">
        <v>54</v>
      </c>
      <c r="E13" s="4" t="s">
        <v>52</v>
      </c>
      <c r="F13" s="6">
        <v>0</v>
      </c>
      <c r="G13" s="6">
        <v>0</v>
      </c>
      <c r="H13" s="6">
        <f>F13*G13</f>
        <v>0</v>
      </c>
      <c r="I13" s="6">
        <v>0</v>
      </c>
      <c r="J13" s="6">
        <v>0</v>
      </c>
      <c r="K13" s="6">
        <f>I13*J13</f>
        <v>0</v>
      </c>
      <c r="L13" s="7">
        <v>500</v>
      </c>
      <c r="M13" s="6">
        <v>80</v>
      </c>
      <c r="N13" s="7">
        <v>40000</v>
      </c>
    </row>
    <row r="14" spans="1:14" x14ac:dyDescent="0.25">
      <c r="A14" s="4" t="s">
        <v>56</v>
      </c>
      <c r="B14" s="4" t="s">
        <v>57</v>
      </c>
      <c r="C14" s="4" t="s">
        <v>58</v>
      </c>
      <c r="D14" s="4" t="s">
        <v>59</v>
      </c>
      <c r="E14" s="4" t="s">
        <v>79</v>
      </c>
      <c r="F14" s="6">
        <v>300</v>
      </c>
      <c r="G14" s="6">
        <v>85</v>
      </c>
      <c r="H14" s="6">
        <f>F14*G14</f>
        <v>25500</v>
      </c>
      <c r="I14" s="6">
        <v>0</v>
      </c>
      <c r="J14" s="6">
        <f>IF(I14&gt;0, M13, 0)</f>
        <v>0</v>
      </c>
      <c r="K14" s="6">
        <f>I14*J14</f>
        <v>0</v>
      </c>
      <c r="L14" s="7">
        <f>L13+F14-I14</f>
        <v>800</v>
      </c>
      <c r="M14" s="6">
        <f>IF(L14&gt;0, N14/L14, 0)</f>
        <v>81.875</v>
      </c>
      <c r="N14" s="7">
        <f>N13+H14-K14</f>
        <v>65500</v>
      </c>
    </row>
    <row r="15" spans="1:14" x14ac:dyDescent="0.25">
      <c r="A15" s="4" t="s">
        <v>61</v>
      </c>
      <c r="B15" s="4" t="s">
        <v>62</v>
      </c>
      <c r="C15" s="4" t="s">
        <v>63</v>
      </c>
      <c r="D15" s="4" t="s">
        <v>64</v>
      </c>
      <c r="E15" s="4" t="s">
        <v>62</v>
      </c>
      <c r="F15" s="6">
        <v>0</v>
      </c>
      <c r="G15" s="6">
        <v>0</v>
      </c>
      <c r="H15" s="6">
        <f>F15*G15</f>
        <v>0</v>
      </c>
      <c r="I15" s="6">
        <v>250</v>
      </c>
      <c r="J15" s="6">
        <f>IF(I15&gt;0, M14, 0)</f>
        <v>81.875</v>
      </c>
      <c r="K15" s="6">
        <f>I15*J15</f>
        <v>20468.75</v>
      </c>
      <c r="L15" s="7">
        <f>L14+F15-I15</f>
        <v>550</v>
      </c>
      <c r="M15" s="6">
        <f>IF(L15&gt;0, N15/L15, 0)</f>
        <v>81.875</v>
      </c>
      <c r="N15" s="7">
        <f>N14+H15-K15</f>
        <v>45031.25</v>
      </c>
    </row>
    <row r="16" spans="1:14" x14ac:dyDescent="0.25">
      <c r="A16" s="4" t="s">
        <v>66</v>
      </c>
      <c r="B16" s="4" t="s">
        <v>57</v>
      </c>
      <c r="C16" s="4" t="s">
        <v>58</v>
      </c>
      <c r="D16" s="4" t="s">
        <v>67</v>
      </c>
      <c r="E16" s="4" t="s">
        <v>79</v>
      </c>
      <c r="F16" s="6">
        <v>400</v>
      </c>
      <c r="G16" s="6">
        <v>88</v>
      </c>
      <c r="H16" s="6">
        <f>F16*G16</f>
        <v>35200</v>
      </c>
      <c r="I16" s="6">
        <v>0</v>
      </c>
      <c r="J16" s="6">
        <f>IF(I16&gt;0, M15, 0)</f>
        <v>0</v>
      </c>
      <c r="K16" s="6">
        <f>I16*J16</f>
        <v>0</v>
      </c>
      <c r="L16" s="7">
        <f>L15+F16-I16</f>
        <v>950</v>
      </c>
      <c r="M16" s="6">
        <f>IF(L16&gt;0, N16/L16, 0)</f>
        <v>84.453947368421055</v>
      </c>
      <c r="N16" s="7">
        <f>N15+H16-K16</f>
        <v>80231.25</v>
      </c>
    </row>
    <row r="17" spans="1:14" x14ac:dyDescent="0.25">
      <c r="A17" s="4" t="s">
        <v>68</v>
      </c>
      <c r="B17" s="4" t="s">
        <v>62</v>
      </c>
      <c r="C17" s="4" t="s">
        <v>63</v>
      </c>
      <c r="D17" s="4" t="s">
        <v>69</v>
      </c>
      <c r="E17" s="4" t="s">
        <v>62</v>
      </c>
      <c r="F17" s="6">
        <v>0</v>
      </c>
      <c r="G17" s="6">
        <v>0</v>
      </c>
      <c r="H17" s="6">
        <f>F17*G17</f>
        <v>0</v>
      </c>
      <c r="I17" s="6">
        <v>350</v>
      </c>
      <c r="J17" s="6">
        <f>IF(I17&gt;0, M16, 0)</f>
        <v>84.453947368421055</v>
      </c>
      <c r="K17" s="6">
        <f>I17*J17</f>
        <v>29558.88157894737</v>
      </c>
      <c r="L17" s="7">
        <f>L16+F17-I17</f>
        <v>600</v>
      </c>
      <c r="M17" s="6">
        <f>IF(L17&gt;0, N17/L17, 0)</f>
        <v>84.453947368421041</v>
      </c>
      <c r="N17" s="7">
        <f>N16+H17-K17</f>
        <v>50672.368421052626</v>
      </c>
    </row>
    <row r="18" spans="1:14" x14ac:dyDescent="0.25">
      <c r="E18" s="11" t="s">
        <v>70</v>
      </c>
      <c r="F18" s="12">
        <f>SUM(F14:F17)</f>
        <v>700</v>
      </c>
      <c r="H18" s="12">
        <f>SUM(H14:H17)</f>
        <v>60700</v>
      </c>
      <c r="I18" s="12">
        <f>SUM(I14:I17)</f>
        <v>600</v>
      </c>
      <c r="K18" s="12">
        <f>SUM(K14:K17)</f>
        <v>50027.631578947374</v>
      </c>
      <c r="L18" s="12">
        <f>L17</f>
        <v>600</v>
      </c>
      <c r="N18" s="12">
        <f>N17</f>
        <v>50672.368421052626</v>
      </c>
    </row>
  </sheetData>
  <mergeCells count="6">
    <mergeCell ref="A1:N1"/>
    <mergeCell ref="I11:K11"/>
    <mergeCell ref="L11:N11"/>
    <mergeCell ref="A11:D11"/>
    <mergeCell ref="E11:E12"/>
    <mergeCell ref="F11: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F10.1 Registro Costos</vt:lpstr>
      <vt:lpstr>F12.1 Unidades Físicas</vt:lpstr>
      <vt:lpstr>F13.1 Kardex Valorizado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Usuario</cp:lastModifiedBy>
  <dcterms:created xsi:type="dcterms:W3CDTF">2026-09-05T00:12:59Z</dcterms:created>
  <dcterms:modified xsi:type="dcterms:W3CDTF">2026-09-05T00:22:28Z</dcterms:modified>
</cp:coreProperties>
</file>