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 Laboral\"/>
    </mc:Choice>
  </mc:AlternateContent>
  <xr:revisionPtr revIDLastSave="0" documentId="13_ncr:1_{DC52E065-0BF2-40AD-83BD-E0592CFDAD3D}" xr6:coauthVersionLast="47" xr6:coauthVersionMax="47" xr10:uidLastSave="{00000000-0000-0000-0000-000000000000}"/>
  <bookViews>
    <workbookView xWindow="-120" yWindow="-120" windowWidth="20730" windowHeight="11160" tabRatio="662" activeTab="1" xr2:uid="{00000000-000D-0000-FFFF-FFFF00000000}"/>
  </bookViews>
  <sheets>
    <sheet name="Datos Eº" sheetId="2" r:id="rId1"/>
    <sheet name="PLLA_2024" sheetId="4" r:id="rId2"/>
    <sheet name="RH" sheetId="6" r:id="rId3"/>
  </sheets>
  <externalReferences>
    <externalReference r:id="rId4"/>
  </externalReferences>
  <definedNames>
    <definedName name="_xlnm._FilterDatabase" localSheetId="1" hidden="1">PLLA_2024!$A$10:$BY$16</definedName>
    <definedName name="ABRIL">[1]ABRIL!$B$7:$AF$192</definedName>
    <definedName name="BASEDATOS">'[1]BASE DE DATOS'!$A$2:$C$175</definedName>
    <definedName name="datosenero" localSheetId="1">#REF!</definedName>
    <definedName name="datosenero">#REF!</definedName>
    <definedName name="ENERO">[1]ENERO!$B$6:$AD$107</definedName>
    <definedName name="FEBRERO">[1]FEBRERO!$B$6:$AF$190</definedName>
    <definedName name="JUNIO">[1]JUNIO!$B$6:$AI$196</definedName>
    <definedName name="MARZO">[1]MARZO!$B$6:$AF$192</definedName>
    <definedName name="MAYO">[1]MAYO!$B$6:$AG$194</definedName>
  </definedNames>
  <calcPr calcId="181029"/>
</workbook>
</file>

<file path=xl/calcChain.xml><?xml version="1.0" encoding="utf-8"?>
<calcChain xmlns="http://schemas.openxmlformats.org/spreadsheetml/2006/main">
  <c r="G30" i="4" l="1"/>
  <c r="X12" i="4"/>
  <c r="X13" i="4"/>
  <c r="X14" i="4"/>
  <c r="X11" i="4"/>
  <c r="P12" i="4"/>
  <c r="P13" i="4"/>
  <c r="P14" i="4"/>
  <c r="P11" i="4"/>
  <c r="Z16" i="4" l="1"/>
  <c r="AA16" i="4"/>
  <c r="AB16" i="4"/>
  <c r="AC16" i="4"/>
  <c r="AD16" i="4"/>
  <c r="AE14" i="4"/>
  <c r="G27" i="4" s="1"/>
  <c r="AE13" i="4"/>
  <c r="G26" i="4" s="1"/>
  <c r="AE12" i="4"/>
  <c r="AE16" i="4" l="1"/>
  <c r="E24" i="4" s="1"/>
  <c r="G25" i="4"/>
  <c r="AK11" i="4" l="1"/>
  <c r="AV16" i="4" l="1"/>
  <c r="AW16" i="4"/>
  <c r="AX16" i="4"/>
  <c r="AP16" i="4"/>
  <c r="AQ16" i="4"/>
  <c r="AR16" i="4"/>
  <c r="AS16" i="4"/>
  <c r="W16" i="4"/>
  <c r="Y13" i="4"/>
  <c r="Y14" i="4"/>
  <c r="Y11" i="4"/>
  <c r="Y16" i="4" s="1"/>
  <c r="Y12" i="4"/>
  <c r="F36" i="4" l="1"/>
  <c r="AN14" i="4" l="1"/>
  <c r="AJ11" i="4" l="1"/>
  <c r="E20" i="4" l="1"/>
  <c r="AI11" i="4"/>
  <c r="AZ11" i="4" s="1"/>
  <c r="X16" i="4"/>
  <c r="E21" i="4"/>
  <c r="AI14" i="4"/>
  <c r="AY11" i="4" l="1"/>
  <c r="BD11" i="4"/>
  <c r="AL11" i="4"/>
  <c r="AN11" i="4"/>
  <c r="AM11" i="4"/>
  <c r="AJ14" i="4"/>
  <c r="AO11" i="4" l="1"/>
  <c r="AZ14" i="4"/>
  <c r="AI13" i="4"/>
  <c r="AJ13" i="4" s="1"/>
  <c r="AT11" i="4" l="1"/>
  <c r="B3" i="4"/>
  <c r="AU11" i="4" l="1"/>
  <c r="AO22" i="4"/>
  <c r="AV27" i="4"/>
  <c r="G31" i="4" l="1"/>
  <c r="AK14" i="4"/>
  <c r="AL14" i="4"/>
  <c r="AM14" i="4"/>
  <c r="AK13" i="4"/>
  <c r="AL13" i="4"/>
  <c r="AM13" i="4"/>
  <c r="AN13" i="4"/>
  <c r="AY13" i="4" l="1"/>
  <c r="AZ13" i="4"/>
  <c r="BD13" i="4" s="1"/>
  <c r="AO13" i="4"/>
  <c r="AO14" i="4"/>
  <c r="AY14" i="4"/>
  <c r="BD14" i="4"/>
  <c r="E23" i="4" s="1"/>
  <c r="AT13" i="4" l="1"/>
  <c r="AU13" i="4" s="1"/>
  <c r="G33" i="4" s="1"/>
  <c r="AT14" i="4"/>
  <c r="AU14" i="4" s="1"/>
  <c r="G34" i="4" s="1"/>
  <c r="AZ35" i="4"/>
  <c r="AZ36" i="4"/>
  <c r="AZ37" i="4"/>
  <c r="AZ39" i="4"/>
  <c r="AZ40" i="4"/>
  <c r="AZ41" i="4"/>
  <c r="AZ42" i="4"/>
  <c r="AZ43" i="4"/>
  <c r="AZ34" i="4"/>
  <c r="AK12" i="4" l="1"/>
  <c r="AK16" i="4" s="1"/>
  <c r="F12" i="4"/>
  <c r="AI12" i="4" l="1"/>
  <c r="AL12" i="4"/>
  <c r="AL16" i="4" s="1"/>
  <c r="AJ12" i="4" l="1"/>
  <c r="AI16" i="4"/>
  <c r="AZ12" i="4"/>
  <c r="AZ16" i="4" s="1"/>
  <c r="AY12" i="4"/>
  <c r="AY16" i="4" s="1"/>
  <c r="AM12" i="4"/>
  <c r="AM16" i="4" s="1"/>
  <c r="AN12" i="4"/>
  <c r="AN16" i="4" s="1"/>
  <c r="G29" i="4" l="1"/>
  <c r="AJ16" i="4"/>
  <c r="BD12" i="4"/>
  <c r="BD16" i="4" s="1"/>
  <c r="AO12" i="4"/>
  <c r="AO16" i="4" s="1"/>
  <c r="AI41" i="4"/>
  <c r="E22" i="4" l="1"/>
  <c r="AT12" i="4"/>
  <c r="AU12" i="4" l="1"/>
  <c r="G32" i="4" s="1"/>
  <c r="AT16" i="4"/>
  <c r="G28" i="4"/>
  <c r="E36" i="4"/>
  <c r="S16" i="4"/>
  <c r="R16" i="4"/>
  <c r="B2" i="4"/>
  <c r="G36" i="4" l="1"/>
  <c r="H36" i="4" s="1"/>
  <c r="AU16" i="4"/>
  <c r="G37" i="4" l="1"/>
</calcChain>
</file>

<file path=xl/sharedStrings.xml><?xml version="1.0" encoding="utf-8"?>
<sst xmlns="http://schemas.openxmlformats.org/spreadsheetml/2006/main" count="155" uniqueCount="117">
  <si>
    <t>PLANILLA DE REMUNERACIONES</t>
  </si>
  <si>
    <t>DATOS DEL TRABAJADOR</t>
  </si>
  <si>
    <t>BASE DE CÁLCULO</t>
  </si>
  <si>
    <t>DESCUENTOS AL TRABAJADOR</t>
  </si>
  <si>
    <t>NETO A PAGAR</t>
  </si>
  <si>
    <t>APORTES DEL EMPLEADOR</t>
  </si>
  <si>
    <t>Nº</t>
  </si>
  <si>
    <t>APELLIDOS Y NOMBRES</t>
  </si>
  <si>
    <t>DIAS TRABAJADOS</t>
  </si>
  <si>
    <t>ASIG. FAMILIAR</t>
  </si>
  <si>
    <t>ESSALUD VIDA</t>
  </si>
  <si>
    <t>TOTAL REMUN.</t>
  </si>
  <si>
    <t>AFP</t>
  </si>
  <si>
    <t>ADELANTO</t>
  </si>
  <si>
    <t>OTROS</t>
  </si>
  <si>
    <t>TOTAL DSCTOS</t>
  </si>
  <si>
    <t>SCTR</t>
  </si>
  <si>
    <t>ONP</t>
  </si>
  <si>
    <t>A/OBL.</t>
  </si>
  <si>
    <t>TOTAL AFP</t>
  </si>
  <si>
    <t>DESCRIPCION</t>
  </si>
  <si>
    <t>MONTO</t>
  </si>
  <si>
    <t>RMV</t>
  </si>
  <si>
    <t>Remuneración Mínima Vital</t>
  </si>
  <si>
    <t>AF</t>
  </si>
  <si>
    <t>Asignación Familiar</t>
  </si>
  <si>
    <t>ES</t>
  </si>
  <si>
    <t>Essalud</t>
  </si>
  <si>
    <t>Es-Vi</t>
  </si>
  <si>
    <t>Essalud-Vida</t>
  </si>
  <si>
    <t>PRIMA SEG.</t>
  </si>
  <si>
    <t>COM. VAR.</t>
  </si>
  <si>
    <t>Organismo de Normalizacion Prev.</t>
  </si>
  <si>
    <t>INTEGRA</t>
  </si>
  <si>
    <t>AFP Integra</t>
  </si>
  <si>
    <t>PRIMA</t>
  </si>
  <si>
    <t>AFP Prima</t>
  </si>
  <si>
    <t>PROFUTURO</t>
  </si>
  <si>
    <t>AFP Profuturo</t>
  </si>
  <si>
    <t>DATOS DE LA EMPRESA</t>
  </si>
  <si>
    <t>RAZON SOCIAL</t>
  </si>
  <si>
    <t>R. U. C.</t>
  </si>
  <si>
    <t>DIRECCION</t>
  </si>
  <si>
    <t>TELEFONO</t>
  </si>
  <si>
    <t>EJERCICIO</t>
  </si>
  <si>
    <t>Nombres</t>
  </si>
  <si>
    <t>Ape. Paterno</t>
  </si>
  <si>
    <t>Ape. Materno</t>
  </si>
  <si>
    <t>PERIODO</t>
  </si>
  <si>
    <t>NO</t>
  </si>
  <si>
    <t xml:space="preserve"> </t>
  </si>
  <si>
    <t>INTEGRA - COM MIXTA</t>
  </si>
  <si>
    <t>PRIMA - COM MIXTA</t>
  </si>
  <si>
    <t>PROFUTURO - COM MIXTA</t>
  </si>
  <si>
    <t>INGRESOS PLAME</t>
  </si>
  <si>
    <t>HABITAT</t>
  </si>
  <si>
    <t>HABITAT - COM  MIXTA</t>
  </si>
  <si>
    <t>DIAS NO LABORADOS</t>
  </si>
  <si>
    <t>CTS</t>
  </si>
  <si>
    <t>COM. PORCE.</t>
  </si>
  <si>
    <t>.</t>
  </si>
  <si>
    <t>FECHA DE NACIMIENTO</t>
  </si>
  <si>
    <t>DOCUMENTO DE IDENTIDAD</t>
  </si>
  <si>
    <t>FECHA DE INGRESO</t>
  </si>
  <si>
    <t>OCUPACIÓN</t>
  </si>
  <si>
    <t>SISTEMA PREVISIONAL</t>
  </si>
  <si>
    <t>HORAS TRABAJADAS</t>
  </si>
  <si>
    <t>ASIGNACIÓN FAMILIAR</t>
  </si>
  <si>
    <t>N° CUSPP</t>
  </si>
  <si>
    <t>GRAT JULIO Ó DICIEMBRE 2017</t>
  </si>
  <si>
    <t>BONIFICAC. EXTRAORD.     9%</t>
  </si>
  <si>
    <t>TOTAL APORTES</t>
  </si>
  <si>
    <t>HABER BÁSICO</t>
  </si>
  <si>
    <t>REMUNERAC. BRUTA</t>
  </si>
  <si>
    <t>NETO A PAGAR REMUNERAC.</t>
  </si>
  <si>
    <t>RENTA 5ta. CATEG.</t>
  </si>
  <si>
    <t>CODIGO</t>
  </si>
  <si>
    <t>CONDICIÓN (CENTRO DE COSTOS)</t>
  </si>
  <si>
    <t>CTS TRUNCA</t>
  </si>
  <si>
    <t>RÉGIMEN LABORAL</t>
  </si>
  <si>
    <t>INDEMNIZAC. X VACACIONES</t>
  </si>
  <si>
    <t>REMUNERAC. VACACIONAL</t>
  </si>
  <si>
    <t>BONIF. EXTRAOR. TRUNCA</t>
  </si>
  <si>
    <t>FALTAS INJUSTIFICADAS</t>
  </si>
  <si>
    <t>HORAS EXTRAS</t>
  </si>
  <si>
    <t>COMISIONES</t>
  </si>
  <si>
    <t>ok</t>
  </si>
  <si>
    <t>GRATIFICAC. - JULIO</t>
  </si>
  <si>
    <t>TIPO CONTRATO</t>
  </si>
  <si>
    <t>FECHA CONTRATO AL</t>
  </si>
  <si>
    <t>LICENCIA CON GOCE DE HABER</t>
  </si>
  <si>
    <t>COM. MIXTA</t>
  </si>
  <si>
    <t>COM. SOBRE FLUJO</t>
  </si>
  <si>
    <t>ESSALUD 9 %</t>
  </si>
  <si>
    <t>MES VACACIONAL</t>
  </si>
  <si>
    <t>SIS</t>
  </si>
  <si>
    <t>VACACIONES TRUNCAS</t>
  </si>
  <si>
    <t>PEREZ</t>
  </si>
  <si>
    <t>VIDA LEY</t>
  </si>
  <si>
    <t>DIAZ</t>
  </si>
  <si>
    <t>VENTAS</t>
  </si>
  <si>
    <t>ADMIN.</t>
  </si>
  <si>
    <t>ESSALUD VENTAS</t>
  </si>
  <si>
    <t>ESSALUD ADM</t>
  </si>
  <si>
    <t xml:space="preserve">Vacaciones </t>
  </si>
  <si>
    <t>ESSALUD</t>
  </si>
  <si>
    <t>AFP INTEGRA</t>
  </si>
  <si>
    <t>SUELDO</t>
  </si>
  <si>
    <t>VENTA</t>
  </si>
  <si>
    <t>ADMINISTRATIVO</t>
  </si>
  <si>
    <t>PERIODO: JUNIO 2024</t>
  </si>
  <si>
    <t>SAC</t>
  </si>
  <si>
    <t>LINCE - LIMA</t>
  </si>
  <si>
    <t>DL. 728</t>
  </si>
  <si>
    <t>DL. 729</t>
  </si>
  <si>
    <t>DL. 730</t>
  </si>
  <si>
    <t>DL. 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</si>
</sst>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00000000"/>
    <numFmt numFmtId="167" formatCode="#,##0.00;[Red]#,##0.00"/>
    <numFmt numFmtId="168" formatCode="#,##0;[Red]#,##0"/>
    <numFmt numFmtId="169" formatCode="_ [$€]* #,##0.00_ ;_ [$€]* \-#,##0.00_ ;_ [$€]* &quot;-&quot;??_ ;_ @_ "/>
    <numFmt numFmtId="170" formatCode="&quot;S/.&quot;\ #,##0.00_);\(&quot;S/.&quot;\ #,##0.00\)"/>
    <numFmt numFmtId="171" formatCode="[$S/.-280A]\ #,##0.00_ ;\-[$S/.-280A]\ #,##0.00\ "/>
    <numFmt numFmtId="172" formatCode="_ * #,##0.00000_ ;_ * \-#,##0.00000_ ;_ * &quot;-&quot;??_ ;_ @_ "/>
    <numFmt numFmtId="173" formatCode="_ * #,##0.00_ ;_ * \-#,##0.00_ ;_ * \-??_ ;_ @_ "/>
    <numFmt numFmtId="174" formatCode="_ &quot;S/.&quot;* #,##0.00_ ;_ &quot;S/.&quot;* \-#,##0.00_ ;_ &quot;S/.&quot;* \-??_ ;_ @_ "/>
    <numFmt numFmtId="175" formatCode="00"/>
    <numFmt numFmtId="176" formatCode="_ &quot;€&quot;* #,##0.00_ ;_ &quot;€&quot;* \-#,##0.00_ ;_ &quot;€&quot;* &quot;-&quot;??_ ;_ @_ "/>
    <numFmt numFmtId="177" formatCode="_ [$€-2]* #,##0.00_ ;_ [$€-2]* \-#,##0.00_ ;_ [$€-2]* &quot;-&quot;??_ "/>
    <numFmt numFmtId="178" formatCode="_-* #,##0.00\ _P_t_s_-;\-* #,##0.00\ _P_t_s_-;_-* &quot;-&quot;??\ _P_t_s_-;_-@_-"/>
    <numFmt numFmtId="179" formatCode="_-* #,##0.00\ _€_-;\-* #,##0.00\ _€_-;_-* &quot;-&quot;??\ _€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Courier New"/>
      <family val="3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indexed="12"/>
      <name val="Cambria"/>
      <family val="1"/>
      <scheme val="major"/>
    </font>
    <font>
      <b/>
      <sz val="8"/>
      <color indexed="12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2" fillId="0" borderId="0" applyFill="0" applyBorder="0" applyAlignment="0" applyProtection="0"/>
    <xf numFmtId="171" fontId="2" fillId="0" borderId="0" applyFill="0" applyBorder="0" applyAlignment="0" applyProtection="0"/>
    <xf numFmtId="172" fontId="2" fillId="0" borderId="0" applyFill="0" applyBorder="0" applyAlignment="0" applyProtection="0"/>
    <xf numFmtId="172" fontId="2" fillId="0" borderId="0" applyFill="0" applyBorder="0" applyAlignment="0" applyProtection="0"/>
    <xf numFmtId="173" fontId="2" fillId="0" borderId="0" applyFill="0" applyBorder="0" applyAlignment="0" applyProtection="0"/>
    <xf numFmtId="170" fontId="2" fillId="0" borderId="0" applyFill="0" applyBorder="0" applyAlignment="0" applyProtection="0"/>
    <xf numFmtId="165" fontId="1" fillId="0" borderId="0" applyFont="0" applyFill="0" applyBorder="0" applyAlignment="0" applyProtection="0"/>
    <xf numFmtId="170" fontId="2" fillId="0" borderId="0" applyFill="0" applyBorder="0" applyAlignment="0" applyProtection="0"/>
    <xf numFmtId="174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</cellStyleXfs>
  <cellXfs count="219">
    <xf numFmtId="0" fontId="0" fillId="0" borderId="0" xfId="0"/>
    <xf numFmtId="0" fontId="14" fillId="0" borderId="0" xfId="0" applyFont="1" applyProtection="1">
      <protection hidden="1"/>
    </xf>
    <xf numFmtId="0" fontId="13" fillId="0" borderId="0" xfId="0" applyFont="1"/>
    <xf numFmtId="0" fontId="14" fillId="0" borderId="0" xfId="1" applyFont="1"/>
    <xf numFmtId="175" fontId="14" fillId="0" borderId="0" xfId="1" applyNumberFormat="1" applyFont="1"/>
    <xf numFmtId="14" fontId="14" fillId="0" borderId="0" xfId="1" applyNumberFormat="1" applyFont="1"/>
    <xf numFmtId="49" fontId="11" fillId="0" borderId="0" xfId="0" applyNumberFormat="1" applyFont="1"/>
    <xf numFmtId="0" fontId="11" fillId="0" borderId="0" xfId="0" applyFont="1"/>
    <xf numFmtId="0" fontId="14" fillId="7" borderId="4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/>
    </xf>
    <xf numFmtId="0" fontId="14" fillId="2" borderId="2" xfId="1" applyFont="1" applyFill="1" applyBorder="1" applyAlignment="1">
      <alignment horizontal="center"/>
    </xf>
    <xf numFmtId="0" fontId="14" fillId="9" borderId="4" xfId="1" applyFont="1" applyFill="1" applyBorder="1" applyAlignment="1">
      <alignment horizontal="center"/>
    </xf>
    <xf numFmtId="0" fontId="14" fillId="7" borderId="4" xfId="1" applyFont="1" applyFill="1" applyBorder="1" applyAlignment="1">
      <alignment horizontal="center"/>
    </xf>
    <xf numFmtId="0" fontId="14" fillId="10" borderId="4" xfId="1" applyFont="1" applyFill="1" applyBorder="1" applyAlignment="1">
      <alignment horizontal="center"/>
    </xf>
    <xf numFmtId="0" fontId="14" fillId="8" borderId="4" xfId="1" applyFont="1" applyFill="1" applyBorder="1" applyAlignment="1">
      <alignment horizontal="center"/>
    </xf>
    <xf numFmtId="0" fontId="15" fillId="6" borderId="0" xfId="1" applyFont="1" applyFill="1"/>
    <xf numFmtId="0" fontId="14" fillId="6" borderId="0" xfId="1" applyFont="1" applyFill="1"/>
    <xf numFmtId="165" fontId="15" fillId="0" borderId="4" xfId="4" applyFont="1" applyFill="1" applyBorder="1" applyAlignment="1" applyProtection="1">
      <alignment vertical="center"/>
    </xf>
    <xf numFmtId="0" fontId="15" fillId="0" borderId="0" xfId="0" applyFont="1"/>
    <xf numFmtId="0" fontId="15" fillId="0" borderId="0" xfId="1" applyFont="1"/>
    <xf numFmtId="0" fontId="16" fillId="0" borderId="0" xfId="1" applyFont="1"/>
    <xf numFmtId="49" fontId="14" fillId="10" borderId="4" xfId="1" applyNumberFormat="1" applyFont="1" applyFill="1" applyBorder="1" applyAlignment="1">
      <alignment horizontal="center"/>
    </xf>
    <xf numFmtId="165" fontId="14" fillId="10" borderId="4" xfId="1" applyNumberFormat="1" applyFont="1" applyFill="1" applyBorder="1"/>
    <xf numFmtId="165" fontId="14" fillId="10" borderId="3" xfId="1" applyNumberFormat="1" applyFont="1" applyFill="1" applyBorder="1"/>
    <xf numFmtId="165" fontId="15" fillId="10" borderId="4" xfId="0" applyNumberFormat="1" applyFont="1" applyFill="1" applyBorder="1" applyAlignment="1">
      <alignment vertical="center"/>
    </xf>
    <xf numFmtId="165" fontId="15" fillId="10" borderId="3" xfId="0" applyNumberFormat="1" applyFont="1" applyFill="1" applyBorder="1" applyAlignment="1">
      <alignment vertical="center"/>
    </xf>
    <xf numFmtId="43" fontId="13" fillId="0" borderId="0" xfId="52" applyFont="1" applyFill="1" applyBorder="1" applyProtection="1"/>
    <xf numFmtId="43" fontId="15" fillId="0" borderId="0" xfId="52" applyFont="1" applyFill="1" applyBorder="1" applyAlignment="1" applyProtection="1">
      <alignment horizontal="center"/>
    </xf>
    <xf numFmtId="43" fontId="15" fillId="0" borderId="0" xfId="52" applyFont="1" applyFill="1" applyBorder="1" applyProtection="1"/>
    <xf numFmtId="43" fontId="15" fillId="0" borderId="8" xfId="52" applyFont="1" applyFill="1" applyBorder="1" applyProtection="1"/>
    <xf numFmtId="43" fontId="0" fillId="0" borderId="0" xfId="52" applyFont="1" applyFill="1"/>
    <xf numFmtId="43" fontId="15" fillId="0" borderId="8" xfId="52" applyFont="1" applyFill="1" applyBorder="1" applyAlignment="1" applyProtection="1"/>
    <xf numFmtId="0" fontId="13" fillId="0" borderId="0" xfId="1" applyFont="1"/>
    <xf numFmtId="165" fontId="15" fillId="0" borderId="0" xfId="1" applyNumberFormat="1" applyFont="1" applyAlignment="1">
      <alignment horizontal="center"/>
    </xf>
    <xf numFmtId="165" fontId="15" fillId="0" borderId="0" xfId="1" applyNumberFormat="1" applyFont="1"/>
    <xf numFmtId="43" fontId="0" fillId="0" borderId="0" xfId="0" applyNumberFormat="1"/>
    <xf numFmtId="165" fontId="0" fillId="0" borderId="0" xfId="0" applyNumberFormat="1"/>
    <xf numFmtId="165" fontId="17" fillId="0" borderId="0" xfId="0" applyNumberFormat="1" applyFont="1" applyAlignment="1">
      <alignment wrapText="1"/>
    </xf>
    <xf numFmtId="0" fontId="17" fillId="0" borderId="0" xfId="0" applyFont="1" applyAlignment="1">
      <alignment wrapText="1"/>
    </xf>
    <xf numFmtId="0" fontId="0" fillId="6" borderId="0" xfId="0" applyFill="1"/>
    <xf numFmtId="165" fontId="0" fillId="6" borderId="0" xfId="0" applyNumberFormat="1" applyFill="1"/>
    <xf numFmtId="165" fontId="15" fillId="6" borderId="0" xfId="1" applyNumberFormat="1" applyFont="1" applyFill="1"/>
    <xf numFmtId="0" fontId="13" fillId="6" borderId="0" xfId="1" applyFont="1" applyFill="1"/>
    <xf numFmtId="165" fontId="15" fillId="6" borderId="0" xfId="1" applyNumberFormat="1" applyFont="1" applyFill="1" applyAlignment="1">
      <alignment horizontal="center"/>
    </xf>
    <xf numFmtId="0" fontId="12" fillId="6" borderId="0" xfId="1" applyFont="1" applyFill="1"/>
    <xf numFmtId="0" fontId="14" fillId="6" borderId="0" xfId="1" applyFont="1" applyFill="1" applyAlignment="1">
      <alignment horizontal="center"/>
    </xf>
    <xf numFmtId="43" fontId="14" fillId="6" borderId="0" xfId="1" applyNumberFormat="1" applyFont="1" applyFill="1" applyAlignment="1">
      <alignment horizontal="center"/>
    </xf>
    <xf numFmtId="0" fontId="14" fillId="6" borderId="4" xfId="1" applyFont="1" applyFill="1" applyBorder="1"/>
    <xf numFmtId="0" fontId="14" fillId="6" borderId="4" xfId="1" applyFont="1" applyFill="1" applyBorder="1" applyAlignment="1">
      <alignment horizontal="center"/>
    </xf>
    <xf numFmtId="0" fontId="15" fillId="6" borderId="4" xfId="1" applyFont="1" applyFill="1" applyBorder="1"/>
    <xf numFmtId="0" fontId="15" fillId="6" borderId="4" xfId="1" applyFont="1" applyFill="1" applyBorder="1" applyAlignment="1">
      <alignment horizontal="center"/>
    </xf>
    <xf numFmtId="9" fontId="15" fillId="6" borderId="4" xfId="1" applyNumberFormat="1" applyFont="1" applyFill="1" applyBorder="1" applyAlignment="1">
      <alignment horizontal="center"/>
    </xf>
    <xf numFmtId="167" fontId="15" fillId="6" borderId="4" xfId="1" applyNumberFormat="1" applyFont="1" applyFill="1" applyBorder="1" applyAlignment="1">
      <alignment horizontal="center"/>
    </xf>
    <xf numFmtId="10" fontId="15" fillId="6" borderId="4" xfId="1" applyNumberFormat="1" applyFont="1" applyFill="1" applyBorder="1" applyAlignment="1">
      <alignment horizontal="center"/>
    </xf>
    <xf numFmtId="0" fontId="14" fillId="6" borderId="4" xfId="1" applyFont="1" applyFill="1" applyBorder="1" applyAlignment="1">
      <alignment vertical="center" wrapText="1"/>
    </xf>
    <xf numFmtId="0" fontId="14" fillId="6" borderId="4" xfId="1" applyFont="1" applyFill="1" applyBorder="1" applyAlignment="1">
      <alignment horizontal="center" vertical="center" wrapText="1"/>
    </xf>
    <xf numFmtId="0" fontId="14" fillId="6" borderId="0" xfId="1" applyFont="1" applyFill="1" applyAlignment="1">
      <alignment horizontal="center" vertical="center" wrapText="1"/>
    </xf>
    <xf numFmtId="9" fontId="15" fillId="6" borderId="0" xfId="1" applyNumberFormat="1" applyFont="1" applyFill="1" applyAlignment="1">
      <alignment horizontal="center"/>
    </xf>
    <xf numFmtId="10" fontId="15" fillId="6" borderId="0" xfId="1" applyNumberFormat="1" applyFont="1" applyFill="1" applyAlignment="1">
      <alignment horizontal="center"/>
    </xf>
    <xf numFmtId="0" fontId="16" fillId="6" borderId="4" xfId="1" applyFont="1" applyFill="1" applyBorder="1"/>
    <xf numFmtId="10" fontId="15" fillId="4" borderId="4" xfId="1" applyNumberFormat="1" applyFont="1" applyFill="1" applyBorder="1" applyAlignment="1">
      <alignment horizontal="center"/>
    </xf>
    <xf numFmtId="0" fontId="0" fillId="6" borderId="4" xfId="0" applyFill="1" applyBorder="1"/>
    <xf numFmtId="0" fontId="16" fillId="6" borderId="4" xfId="0" applyFont="1" applyFill="1" applyBorder="1"/>
    <xf numFmtId="10" fontId="15" fillId="6" borderId="4" xfId="1" applyNumberFormat="1" applyFont="1" applyFill="1" applyBorder="1" applyAlignment="1">
      <alignment horizontal="center" vertical="top"/>
    </xf>
    <xf numFmtId="10" fontId="15" fillId="6" borderId="0" xfId="1" applyNumberFormat="1" applyFont="1" applyFill="1" applyAlignment="1">
      <alignment horizontal="center" vertical="top"/>
    </xf>
    <xf numFmtId="10" fontId="0" fillId="4" borderId="4" xfId="0" applyNumberFormat="1" applyFill="1" applyBorder="1" applyAlignment="1">
      <alignment horizontal="center"/>
    </xf>
    <xf numFmtId="10" fontId="0" fillId="6" borderId="0" xfId="0" applyNumberFormat="1" applyFill="1" applyAlignment="1">
      <alignment horizontal="center"/>
    </xf>
    <xf numFmtId="0" fontId="15" fillId="11" borderId="4" xfId="1" applyFont="1" applyFill="1" applyBorder="1" applyAlignment="1">
      <alignment vertical="top"/>
    </xf>
    <xf numFmtId="0" fontId="15" fillId="6" borderId="4" xfId="1" applyFont="1" applyFill="1" applyBorder="1" applyAlignment="1">
      <alignment vertical="top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43" fontId="0" fillId="0" borderId="0" xfId="52" applyFont="1" applyFill="1" applyBorder="1"/>
    <xf numFmtId="39" fontId="0" fillId="0" borderId="0" xfId="0" applyNumberFormat="1"/>
    <xf numFmtId="0" fontId="16" fillId="0" borderId="4" xfId="1" applyFont="1" applyBorder="1" applyAlignment="1">
      <alignment vertical="top"/>
    </xf>
    <xf numFmtId="0" fontId="15" fillId="0" borderId="4" xfId="1" applyFont="1" applyBorder="1" applyAlignment="1">
      <alignment vertical="top"/>
    </xf>
    <xf numFmtId="10" fontId="15" fillId="4" borderId="4" xfId="1" applyNumberFormat="1" applyFont="1" applyFill="1" applyBorder="1" applyAlignment="1">
      <alignment horizontal="center" vertical="top"/>
    </xf>
    <xf numFmtId="10" fontId="15" fillId="0" borderId="0" xfId="1" applyNumberFormat="1" applyFont="1" applyAlignment="1">
      <alignment horizontal="center" vertical="top"/>
    </xf>
    <xf numFmtId="0" fontId="14" fillId="0" borderId="0" xfId="0" applyFont="1" applyAlignment="1">
      <alignment horizontal="left"/>
    </xf>
    <xf numFmtId="4" fontId="15" fillId="0" borderId="0" xfId="0" applyNumberFormat="1" applyFont="1"/>
    <xf numFmtId="39" fontId="15" fillId="0" borderId="0" xfId="0" applyNumberFormat="1" applyFont="1"/>
    <xf numFmtId="43" fontId="15" fillId="0" borderId="0" xfId="0" applyNumberFormat="1" applyFont="1" applyAlignment="1">
      <alignment horizontal="center"/>
    </xf>
    <xf numFmtId="4" fontId="0" fillId="0" borderId="0" xfId="0" applyNumberFormat="1"/>
    <xf numFmtId="0" fontId="0" fillId="0" borderId="0" xfId="0" applyAlignment="1">
      <alignment vertical="center"/>
    </xf>
    <xf numFmtId="43" fontId="11" fillId="0" borderId="0" xfId="0" applyNumberFormat="1" applyFont="1"/>
    <xf numFmtId="43" fontId="19" fillId="0" borderId="0" xfId="0" applyNumberFormat="1" applyFont="1"/>
    <xf numFmtId="0" fontId="12" fillId="0" borderId="0" xfId="1" applyFont="1"/>
    <xf numFmtId="0" fontId="14" fillId="0" borderId="0" xfId="1" applyFont="1" applyAlignment="1">
      <alignment horizontal="center"/>
    </xf>
    <xf numFmtId="0" fontId="18" fillId="0" borderId="0" xfId="1" applyFont="1" applyAlignment="1">
      <alignment vertical="center"/>
    </xf>
    <xf numFmtId="43" fontId="15" fillId="0" borderId="0" xfId="1" applyNumberFormat="1" applyFont="1"/>
    <xf numFmtId="0" fontId="0" fillId="0" borderId="0" xfId="0" applyAlignment="1">
      <alignment wrapText="1"/>
    </xf>
    <xf numFmtId="0" fontId="18" fillId="0" borderId="0" xfId="1" applyFont="1" applyAlignment="1">
      <alignment vertical="center" wrapText="1"/>
    </xf>
    <xf numFmtId="0" fontId="18" fillId="0" borderId="0" xfId="1" applyFont="1"/>
    <xf numFmtId="10" fontId="15" fillId="0" borderId="0" xfId="1" applyNumberFormat="1" applyFont="1"/>
    <xf numFmtId="10" fontId="15" fillId="0" borderId="0" xfId="1" applyNumberFormat="1" applyFont="1" applyAlignment="1">
      <alignment vertical="top"/>
    </xf>
    <xf numFmtId="0" fontId="20" fillId="0" borderId="0" xfId="0" applyFont="1"/>
    <xf numFmtId="43" fontId="20" fillId="0" borderId="0" xfId="52" applyFont="1" applyAlignment="1"/>
    <xf numFmtId="164" fontId="0" fillId="0" borderId="0" xfId="0" applyNumberFormat="1"/>
    <xf numFmtId="17" fontId="0" fillId="0" borderId="0" xfId="0" applyNumberFormat="1"/>
    <xf numFmtId="179" fontId="0" fillId="0" borderId="0" xfId="0" applyNumberFormat="1"/>
    <xf numFmtId="10" fontId="0" fillId="6" borderId="0" xfId="0" applyNumberFormat="1" applyFill="1"/>
    <xf numFmtId="165" fontId="15" fillId="0" borderId="3" xfId="4" applyFont="1" applyFill="1" applyBorder="1" applyAlignment="1" applyProtection="1">
      <alignment vertical="center"/>
    </xf>
    <xf numFmtId="0" fontId="15" fillId="0" borderId="4" xfId="1" applyFont="1" applyBorder="1" applyAlignment="1">
      <alignment horizontal="center" vertical="center"/>
    </xf>
    <xf numFmtId="0" fontId="15" fillId="0" borderId="4" xfId="1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center" vertical="center"/>
    </xf>
    <xf numFmtId="14" fontId="15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8" fontId="15" fillId="0" borderId="4" xfId="1" applyNumberFormat="1" applyFont="1" applyBorder="1" applyAlignment="1">
      <alignment horizontal="center" vertical="center"/>
    </xf>
    <xf numFmtId="14" fontId="15" fillId="0" borderId="4" xfId="1" applyNumberFormat="1" applyFont="1" applyBorder="1" applyAlignment="1">
      <alignment horizontal="left" vertical="center"/>
    </xf>
    <xf numFmtId="165" fontId="15" fillId="0" borderId="4" xfId="0" applyNumberFormat="1" applyFont="1" applyBorder="1" applyAlignment="1">
      <alignment vertical="center"/>
    </xf>
    <xf numFmtId="165" fontId="15" fillId="0" borderId="4" xfId="1" applyNumberFormat="1" applyFont="1" applyBorder="1" applyAlignment="1">
      <alignment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0" applyNumberFormat="1" applyFont="1"/>
    <xf numFmtId="14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14" fontId="15" fillId="0" borderId="3" xfId="0" applyNumberFormat="1" applyFont="1" applyBorder="1" applyAlignment="1">
      <alignment horizontal="left" vertical="center"/>
    </xf>
    <xf numFmtId="166" fontId="15" fillId="0" borderId="3" xfId="1" applyNumberFormat="1" applyFont="1" applyBorder="1" applyAlignment="1">
      <alignment horizontal="left" vertical="center"/>
    </xf>
    <xf numFmtId="0" fontId="15" fillId="0" borderId="3" xfId="0" applyFont="1" applyBorder="1"/>
    <xf numFmtId="168" fontId="15" fillId="0" borderId="3" xfId="1" applyNumberFormat="1" applyFont="1" applyBorder="1" applyAlignment="1">
      <alignment horizontal="center" vertical="center"/>
    </xf>
    <xf numFmtId="14" fontId="15" fillId="0" borderId="3" xfId="1" applyNumberFormat="1" applyFont="1" applyBorder="1" applyAlignment="1">
      <alignment horizontal="left" vertical="center"/>
    </xf>
    <xf numFmtId="165" fontId="15" fillId="0" borderId="3" xfId="0" applyNumberFormat="1" applyFont="1" applyBorder="1" applyAlignment="1">
      <alignment vertical="center"/>
    </xf>
    <xf numFmtId="4" fontId="15" fillId="0" borderId="3" xfId="1" applyNumberFormat="1" applyFont="1" applyBorder="1" applyAlignment="1">
      <alignment vertical="center"/>
    </xf>
    <xf numFmtId="165" fontId="15" fillId="0" borderId="3" xfId="1" applyNumberFormat="1" applyFont="1" applyBorder="1" applyAlignment="1">
      <alignment vertical="center"/>
    </xf>
    <xf numFmtId="165" fontId="15" fillId="0" borderId="3" xfId="1" applyNumberFormat="1" applyFont="1" applyBorder="1" applyAlignment="1">
      <alignment horizontal="center" vertical="center"/>
    </xf>
    <xf numFmtId="0" fontId="15" fillId="6" borderId="4" xfId="1" applyFont="1" applyFill="1" applyBorder="1" applyAlignment="1">
      <alignment horizontal="center" vertical="center"/>
    </xf>
    <xf numFmtId="0" fontId="15" fillId="6" borderId="4" xfId="1" applyFont="1" applyFill="1" applyBorder="1" applyAlignment="1">
      <alignment horizontal="left" vertical="center"/>
    </xf>
    <xf numFmtId="0" fontId="15" fillId="6" borderId="12" xfId="0" applyFont="1" applyFill="1" applyBorder="1" applyAlignment="1">
      <alignment horizontal="left" vertical="center"/>
    </xf>
    <xf numFmtId="49" fontId="15" fillId="6" borderId="4" xfId="0" applyNumberFormat="1" applyFont="1" applyFill="1" applyBorder="1" applyAlignment="1">
      <alignment horizontal="center" vertical="center"/>
    </xf>
    <xf numFmtId="14" fontId="15" fillId="6" borderId="4" xfId="0" applyNumberFormat="1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14" fontId="15" fillId="6" borderId="4" xfId="0" applyNumberFormat="1" applyFont="1" applyFill="1" applyBorder="1" applyAlignment="1">
      <alignment horizontal="left" vertical="center"/>
    </xf>
    <xf numFmtId="166" fontId="15" fillId="6" borderId="4" xfId="1" applyNumberFormat="1" applyFont="1" applyFill="1" applyBorder="1" applyAlignment="1">
      <alignment horizontal="left" vertical="center"/>
    </xf>
    <xf numFmtId="0" fontId="15" fillId="6" borderId="4" xfId="0" applyFont="1" applyFill="1" applyBorder="1"/>
    <xf numFmtId="0" fontId="15" fillId="6" borderId="3" xfId="0" applyFont="1" applyFill="1" applyBorder="1" applyAlignment="1">
      <alignment horizontal="center" vertical="center" wrapText="1"/>
    </xf>
    <xf numFmtId="168" fontId="15" fillId="6" borderId="4" xfId="1" applyNumberFormat="1" applyFont="1" applyFill="1" applyBorder="1" applyAlignment="1">
      <alignment horizontal="center" vertical="center"/>
    </xf>
    <xf numFmtId="14" fontId="15" fillId="6" borderId="4" xfId="1" applyNumberFormat="1" applyFont="1" applyFill="1" applyBorder="1" applyAlignment="1">
      <alignment horizontal="left" vertical="center"/>
    </xf>
    <xf numFmtId="165" fontId="15" fillId="6" borderId="4" xfId="0" applyNumberFormat="1" applyFont="1" applyFill="1" applyBorder="1" applyAlignment="1">
      <alignment vertical="center"/>
    </xf>
    <xf numFmtId="165" fontId="15" fillId="6" borderId="4" xfId="4" applyFont="1" applyFill="1" applyBorder="1" applyAlignment="1" applyProtection="1">
      <alignment vertical="center"/>
    </xf>
    <xf numFmtId="4" fontId="15" fillId="6" borderId="4" xfId="1" applyNumberFormat="1" applyFont="1" applyFill="1" applyBorder="1" applyAlignment="1">
      <alignment vertical="center"/>
    </xf>
    <xf numFmtId="165" fontId="15" fillId="6" borderId="4" xfId="1" applyNumberFormat="1" applyFont="1" applyFill="1" applyBorder="1" applyAlignment="1">
      <alignment vertical="center"/>
    </xf>
    <xf numFmtId="165" fontId="15" fillId="6" borderId="4" xfId="1" applyNumberFormat="1" applyFont="1" applyFill="1" applyBorder="1" applyAlignment="1">
      <alignment horizontal="center" vertical="center"/>
    </xf>
    <xf numFmtId="0" fontId="15" fillId="6" borderId="0" xfId="0" applyFont="1" applyFill="1"/>
    <xf numFmtId="165" fontId="15" fillId="6" borderId="0" xfId="0" applyNumberFormat="1" applyFont="1" applyFill="1"/>
    <xf numFmtId="0" fontId="0" fillId="0" borderId="0" xfId="0" applyAlignment="1">
      <alignment horizontal="center"/>
    </xf>
    <xf numFmtId="0" fontId="15" fillId="0" borderId="4" xfId="0" applyFont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43" fontId="0" fillId="0" borderId="0" xfId="52" applyFont="1" applyFill="1" applyAlignment="1">
      <alignment horizontal="center"/>
    </xf>
    <xf numFmtId="0" fontId="0" fillId="6" borderId="0" xfId="0" applyFill="1" applyAlignment="1">
      <alignment horizontal="center"/>
    </xf>
    <xf numFmtId="0" fontId="8" fillId="12" borderId="0" xfId="0" applyFont="1" applyFill="1" applyAlignment="1">
      <alignment horizontal="left"/>
    </xf>
    <xf numFmtId="0" fontId="6" fillId="12" borderId="6" xfId="0" applyFont="1" applyFill="1" applyBorder="1" applyAlignment="1">
      <alignment horizontal="left"/>
    </xf>
    <xf numFmtId="0" fontId="6" fillId="12" borderId="4" xfId="0" applyFont="1" applyFill="1" applyBorder="1" applyAlignment="1">
      <alignment horizontal="left"/>
    </xf>
    <xf numFmtId="165" fontId="14" fillId="4" borderId="3" xfId="1" applyNumberFormat="1" applyFont="1" applyFill="1" applyBorder="1"/>
    <xf numFmtId="0" fontId="22" fillId="8" borderId="0" xfId="0" applyFont="1" applyFill="1" applyAlignment="1">
      <alignment horizontal="left" vertical="center"/>
    </xf>
    <xf numFmtId="43" fontId="23" fillId="0" borderId="0" xfId="0" applyNumberFormat="1" applyFont="1" applyAlignment="1">
      <alignment horizontal="left"/>
    </xf>
    <xf numFmtId="0" fontId="22" fillId="13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2" fillId="14" borderId="0" xfId="0" applyFont="1" applyFill="1" applyAlignment="1">
      <alignment horizontal="left" vertical="center"/>
    </xf>
    <xf numFmtId="164" fontId="15" fillId="0" borderId="0" xfId="0" applyNumberFormat="1" applyFont="1" applyAlignment="1">
      <alignment vertical="center"/>
    </xf>
    <xf numFmtId="0" fontId="22" fillId="15" borderId="0" xfId="0" applyFont="1" applyFill="1" applyAlignment="1">
      <alignment horizontal="left" vertical="center"/>
    </xf>
    <xf numFmtId="0" fontId="22" fillId="11" borderId="0" xfId="0" applyFont="1" applyFill="1" applyAlignment="1">
      <alignment horizontal="left" vertical="center"/>
    </xf>
    <xf numFmtId="0" fontId="22" fillId="16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165" fontId="15" fillId="0" borderId="0" xfId="0" applyNumberFormat="1" applyFont="1" applyAlignment="1">
      <alignment vertical="center"/>
    </xf>
    <xf numFmtId="43" fontId="15" fillId="4" borderId="0" xfId="0" applyNumberFormat="1" applyFont="1" applyFill="1" applyAlignment="1">
      <alignment vertical="center" wrapText="1"/>
    </xf>
    <xf numFmtId="164" fontId="0" fillId="0" borderId="0" xfId="0" applyNumberFormat="1" applyAlignment="1">
      <alignment wrapText="1"/>
    </xf>
    <xf numFmtId="43" fontId="14" fillId="0" borderId="0" xfId="0" applyNumberFormat="1" applyFont="1" applyAlignment="1">
      <alignment horizontal="center"/>
    </xf>
    <xf numFmtId="0" fontId="13" fillId="6" borderId="0" xfId="1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43" fontId="0" fillId="0" borderId="0" xfId="52" applyFont="1" applyFill="1" applyBorder="1" applyAlignment="1">
      <alignment vertical="center" wrapText="1"/>
    </xf>
    <xf numFmtId="39" fontId="0" fillId="0" borderId="0" xfId="0" applyNumberFormat="1" applyAlignment="1">
      <alignment vertical="center" wrapText="1"/>
    </xf>
    <xf numFmtId="0" fontId="15" fillId="0" borderId="0" xfId="0" applyFont="1" applyAlignment="1">
      <alignment vertical="center" wrapText="1"/>
    </xf>
    <xf numFmtId="165" fontId="15" fillId="0" borderId="0" xfId="1" applyNumberFormat="1" applyFont="1" applyAlignment="1">
      <alignment vertical="center"/>
    </xf>
    <xf numFmtId="0" fontId="15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0" fillId="6" borderId="0" xfId="0" applyFill="1" applyAlignment="1">
      <alignment horizontal="center" vertical="center" wrapText="1"/>
    </xf>
    <xf numFmtId="0" fontId="7" fillId="12" borderId="11" xfId="0" applyFont="1" applyFill="1" applyBorder="1" applyAlignment="1">
      <alignment horizontal="left"/>
    </xf>
    <xf numFmtId="0" fontId="7" fillId="12" borderId="10" xfId="0" applyFont="1" applyFill="1" applyBorder="1" applyAlignment="1">
      <alignment horizontal="left"/>
    </xf>
    <xf numFmtId="0" fontId="7" fillId="12" borderId="9" xfId="0" applyFont="1" applyFill="1" applyBorder="1" applyAlignment="1">
      <alignment horizontal="left"/>
    </xf>
    <xf numFmtId="0" fontId="9" fillId="12" borderId="6" xfId="0" applyFont="1" applyFill="1" applyBorder="1" applyAlignment="1">
      <alignment horizontal="left" wrapText="1"/>
    </xf>
    <xf numFmtId="0" fontId="8" fillId="12" borderId="6" xfId="0" applyFont="1" applyFill="1" applyBorder="1" applyAlignment="1">
      <alignment horizontal="left"/>
    </xf>
    <xf numFmtId="0" fontId="9" fillId="12" borderId="12" xfId="0" applyFont="1" applyFill="1" applyBorder="1" applyAlignment="1">
      <alignment horizontal="left"/>
    </xf>
    <xf numFmtId="0" fontId="8" fillId="12" borderId="14" xfId="0" applyFont="1" applyFill="1" applyBorder="1" applyAlignment="1">
      <alignment horizontal="left"/>
    </xf>
    <xf numFmtId="0" fontId="9" fillId="12" borderId="4" xfId="0" applyFont="1" applyFill="1" applyBorder="1" applyAlignment="1">
      <alignment horizontal="left"/>
    </xf>
    <xf numFmtId="0" fontId="8" fillId="12" borderId="4" xfId="0" applyFont="1" applyFill="1" applyBorder="1" applyAlignment="1">
      <alignment horizontal="left"/>
    </xf>
    <xf numFmtId="17" fontId="9" fillId="12" borderId="4" xfId="0" applyNumberFormat="1" applyFont="1" applyFill="1" applyBorder="1" applyAlignment="1">
      <alignment horizontal="left"/>
    </xf>
    <xf numFmtId="0" fontId="10" fillId="12" borderId="12" xfId="0" applyFont="1" applyFill="1" applyBorder="1" applyAlignment="1">
      <alignment horizontal="left"/>
    </xf>
    <xf numFmtId="0" fontId="10" fillId="12" borderId="14" xfId="0" applyFont="1" applyFill="1" applyBorder="1" applyAlignment="1">
      <alignment horizontal="left"/>
    </xf>
    <xf numFmtId="0" fontId="14" fillId="2" borderId="2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8" borderId="12" xfId="1" applyFont="1" applyFill="1" applyBorder="1" applyAlignment="1">
      <alignment horizontal="center" vertical="center" wrapText="1"/>
    </xf>
    <xf numFmtId="0" fontId="14" fillId="8" borderId="13" xfId="1" applyFont="1" applyFill="1" applyBorder="1" applyAlignment="1">
      <alignment horizontal="center" vertical="center" wrapText="1"/>
    </xf>
    <xf numFmtId="0" fontId="14" fillId="8" borderId="3" xfId="1" applyFont="1" applyFill="1" applyBorder="1" applyAlignment="1">
      <alignment horizontal="center" vertical="center" wrapText="1"/>
    </xf>
    <xf numFmtId="0" fontId="14" fillId="9" borderId="2" xfId="1" applyFont="1" applyFill="1" applyBorder="1" applyAlignment="1">
      <alignment horizontal="center" vertical="center" wrapText="1"/>
    </xf>
    <xf numFmtId="0" fontId="14" fillId="9" borderId="6" xfId="1" applyFont="1" applyFill="1" applyBorder="1" applyAlignment="1">
      <alignment horizontal="center" vertical="center" wrapText="1"/>
    </xf>
    <xf numFmtId="0" fontId="14" fillId="7" borderId="12" xfId="1" applyFont="1" applyFill="1" applyBorder="1" applyAlignment="1">
      <alignment horizontal="center" vertical="center" wrapText="1"/>
    </xf>
    <xf numFmtId="0" fontId="14" fillId="7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10" borderId="2" xfId="1" applyFont="1" applyFill="1" applyBorder="1" applyAlignment="1">
      <alignment horizontal="center" vertical="center" wrapText="1"/>
    </xf>
    <xf numFmtId="0" fontId="14" fillId="10" borderId="6" xfId="1" applyFont="1" applyFill="1" applyBorder="1" applyAlignment="1">
      <alignment horizontal="center" vertical="center" wrapText="1"/>
    </xf>
    <xf numFmtId="0" fontId="14" fillId="7" borderId="2" xfId="1" applyFont="1" applyFill="1" applyBorder="1" applyAlignment="1">
      <alignment horizontal="center" vertical="center" wrapText="1"/>
    </xf>
    <xf numFmtId="0" fontId="14" fillId="7" borderId="6" xfId="1" applyFont="1" applyFill="1" applyBorder="1" applyAlignment="1">
      <alignment horizontal="center" vertical="center" wrapText="1"/>
    </xf>
    <xf numFmtId="0" fontId="14" fillId="8" borderId="4" xfId="1" applyFont="1" applyFill="1" applyBorder="1" applyAlignment="1">
      <alignment horizontal="center" vertical="center" wrapText="1"/>
    </xf>
    <xf numFmtId="0" fontId="14" fillId="8" borderId="2" xfId="1" applyFont="1" applyFill="1" applyBorder="1" applyAlignment="1">
      <alignment horizontal="center" vertical="center" wrapText="1"/>
    </xf>
    <xf numFmtId="0" fontId="14" fillId="8" borderId="6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 wrapText="1"/>
    </xf>
    <xf numFmtId="0" fontId="14" fillId="4" borderId="3" xfId="1" applyFont="1" applyFill="1" applyBorder="1" applyAlignment="1">
      <alignment horizontal="center" vertical="center" wrapText="1"/>
    </xf>
    <xf numFmtId="0" fontId="14" fillId="3" borderId="12" xfId="1" applyFont="1" applyFill="1" applyBorder="1" applyAlignment="1">
      <alignment horizontal="center" vertical="center" wrapText="1"/>
    </xf>
    <xf numFmtId="0" fontId="14" fillId="3" borderId="13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4" fillId="10" borderId="7" xfId="1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165" fontId="14" fillId="2" borderId="2" xfId="4" applyFont="1" applyFill="1" applyBorder="1" applyAlignment="1" applyProtection="1">
      <alignment horizontal="center" vertical="center" wrapText="1"/>
    </xf>
    <xf numFmtId="165" fontId="14" fillId="2" borderId="6" xfId="4" applyFont="1" applyFill="1" applyBorder="1" applyAlignment="1" applyProtection="1">
      <alignment horizontal="center" vertical="center" wrapText="1"/>
    </xf>
  </cellXfs>
  <cellStyles count="61">
    <cellStyle name="Euro" xfId="5" xr:uid="{00000000-0005-0000-0000-000000000000}"/>
    <cellStyle name="Euro 2" xfId="33" xr:uid="{00000000-0005-0000-0000-000001000000}"/>
    <cellStyle name="Euro 2 2" xfId="57" xr:uid="{00000000-0005-0000-0000-000002000000}"/>
    <cellStyle name="Euro 3" xfId="44" xr:uid="{00000000-0005-0000-0000-000003000000}"/>
    <cellStyle name="Euro 4" xfId="55" xr:uid="{00000000-0005-0000-0000-000004000000}"/>
    <cellStyle name="Hipervínculo 2" xfId="29" xr:uid="{00000000-0005-0000-0000-000005000000}"/>
    <cellStyle name="Millares" xfId="52" builtinId="3"/>
    <cellStyle name="Millares 10" xfId="8" xr:uid="{00000000-0005-0000-0000-000007000000}"/>
    <cellStyle name="Millares 11" xfId="9" xr:uid="{00000000-0005-0000-0000-000008000000}"/>
    <cellStyle name="Millares 12" xfId="10" xr:uid="{00000000-0005-0000-0000-000009000000}"/>
    <cellStyle name="Millares 13" xfId="11" xr:uid="{00000000-0005-0000-0000-00000A000000}"/>
    <cellStyle name="Millares 14" xfId="60" xr:uid="{00000000-0005-0000-0000-00000B000000}"/>
    <cellStyle name="Millares 16" xfId="45" xr:uid="{00000000-0005-0000-0000-00000C000000}"/>
    <cellStyle name="Millares 2" xfId="4" xr:uid="{00000000-0005-0000-0000-00000D000000}"/>
    <cellStyle name="Millares 2 2" xfId="3" xr:uid="{00000000-0005-0000-0000-00000E000000}"/>
    <cellStyle name="Millares 2 2 2" xfId="12" xr:uid="{00000000-0005-0000-0000-00000F000000}"/>
    <cellStyle name="Millares 2 2 3" xfId="36" xr:uid="{00000000-0005-0000-0000-000010000000}"/>
    <cellStyle name="Millares 2 2 4" xfId="43" xr:uid="{00000000-0005-0000-0000-000011000000}"/>
    <cellStyle name="Millares 2 2 5" xfId="47" xr:uid="{00000000-0005-0000-0000-000012000000}"/>
    <cellStyle name="Millares 2 2 6" xfId="51" xr:uid="{00000000-0005-0000-0000-000013000000}"/>
    <cellStyle name="Millares 2 3" xfId="34" xr:uid="{00000000-0005-0000-0000-000014000000}"/>
    <cellStyle name="Millares 2 4" xfId="32" xr:uid="{00000000-0005-0000-0000-000015000000}"/>
    <cellStyle name="Millares 2 5" xfId="46" xr:uid="{00000000-0005-0000-0000-000016000000}"/>
    <cellStyle name="Millares 2 6" xfId="50" xr:uid="{00000000-0005-0000-0000-000017000000}"/>
    <cellStyle name="Millares 2 7" xfId="54" xr:uid="{00000000-0005-0000-0000-000018000000}"/>
    <cellStyle name="Millares 2 8" xfId="58" xr:uid="{00000000-0005-0000-0000-000019000000}"/>
    <cellStyle name="Millares 3" xfId="7" xr:uid="{00000000-0005-0000-0000-00001A000000}"/>
    <cellStyle name="Millares 3 2" xfId="13" xr:uid="{00000000-0005-0000-0000-00001B000000}"/>
    <cellStyle name="Millares 3 3" xfId="14" xr:uid="{00000000-0005-0000-0000-00001C000000}"/>
    <cellStyle name="Millares 3 4" xfId="42" xr:uid="{00000000-0005-0000-0000-00001D000000}"/>
    <cellStyle name="Millares 3 5" xfId="48" xr:uid="{00000000-0005-0000-0000-00001E000000}"/>
    <cellStyle name="Millares 4" xfId="15" xr:uid="{00000000-0005-0000-0000-00001F000000}"/>
    <cellStyle name="Millares 5" xfId="16" xr:uid="{00000000-0005-0000-0000-000020000000}"/>
    <cellStyle name="Millares 6" xfId="17" xr:uid="{00000000-0005-0000-0000-000021000000}"/>
    <cellStyle name="Millares 6 2" xfId="18" xr:uid="{00000000-0005-0000-0000-000022000000}"/>
    <cellStyle name="Millares 7" xfId="19" xr:uid="{00000000-0005-0000-0000-000023000000}"/>
    <cellStyle name="Millares 8" xfId="20" xr:uid="{00000000-0005-0000-0000-000024000000}"/>
    <cellStyle name="Millares 9" xfId="21" xr:uid="{00000000-0005-0000-0000-000025000000}"/>
    <cellStyle name="Moneda 2" xfId="22" xr:uid="{00000000-0005-0000-0000-000026000000}"/>
    <cellStyle name="Normal" xfId="0" builtinId="0"/>
    <cellStyle name="Normal 18" xfId="31" xr:uid="{00000000-0005-0000-0000-000028000000}"/>
    <cellStyle name="Normal 2" xfId="1" xr:uid="{00000000-0005-0000-0000-000029000000}"/>
    <cellStyle name="Normal 2 2" xfId="23" xr:uid="{00000000-0005-0000-0000-00002A000000}"/>
    <cellStyle name="Normal 2 2 2" xfId="24" xr:uid="{00000000-0005-0000-0000-00002B000000}"/>
    <cellStyle name="Normal 2 3" xfId="6" xr:uid="{00000000-0005-0000-0000-00002C000000}"/>
    <cellStyle name="Normal 2 4" xfId="30" xr:uid="{00000000-0005-0000-0000-00002D000000}"/>
    <cellStyle name="Normal 3" xfId="2" xr:uid="{00000000-0005-0000-0000-00002E000000}"/>
    <cellStyle name="Normal 3 2" xfId="41" xr:uid="{00000000-0005-0000-0000-00002F000000}"/>
    <cellStyle name="Normal 3 2 2" xfId="40" xr:uid="{00000000-0005-0000-0000-000030000000}"/>
    <cellStyle name="Normal 3 3" xfId="39" xr:uid="{00000000-0005-0000-0000-000031000000}"/>
    <cellStyle name="Normal 3 4" xfId="38" xr:uid="{00000000-0005-0000-0000-000032000000}"/>
    <cellStyle name="Normal 3 5" xfId="49" xr:uid="{00000000-0005-0000-0000-000033000000}"/>
    <cellStyle name="Normal 3 6" xfId="56" xr:uid="{00000000-0005-0000-0000-000034000000}"/>
    <cellStyle name="Normal 4" xfId="37" xr:uid="{00000000-0005-0000-0000-000035000000}"/>
    <cellStyle name="Normal 5" xfId="53" xr:uid="{00000000-0005-0000-0000-000036000000}"/>
    <cellStyle name="Normal 6" xfId="59" xr:uid="{00000000-0005-0000-0000-000037000000}"/>
    <cellStyle name="Porcentaje 2" xfId="35" xr:uid="{00000000-0005-0000-0000-000038000000}"/>
    <cellStyle name="Porcentual 2" xfId="25" xr:uid="{00000000-0005-0000-0000-000039000000}"/>
    <cellStyle name="Porcentual 2 2" xfId="26" xr:uid="{00000000-0005-0000-0000-00003A000000}"/>
    <cellStyle name="Porcentual 3" xfId="27" xr:uid="{00000000-0005-0000-0000-00003B000000}"/>
    <cellStyle name="Porcentual 4" xfId="28" xr:uid="{00000000-0005-0000-0000-00003C000000}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9900FF"/>
      <color rgb="FFFFFFCC"/>
      <color rgb="FF1710AC"/>
      <color rgb="FFFFFF99"/>
      <color rgb="FF0000FF"/>
      <color rgb="FFFF5B5B"/>
      <color rgb="FFBAE18F"/>
      <color rgb="FFFF00FF"/>
      <color rgb="FFFF99FF"/>
      <color rgb="FF94B8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123825</xdr:colOff>
      <xdr:row>44</xdr:row>
      <xdr:rowOff>57151</xdr:rowOff>
    </xdr:from>
    <xdr:to>
      <xdr:col>33</xdr:col>
      <xdr:colOff>123825</xdr:colOff>
      <xdr:row>46</xdr:row>
      <xdr:rowOff>28575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V="1">
          <a:off x="15982950" y="8848726"/>
          <a:ext cx="0" cy="3524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704850</xdr:colOff>
      <xdr:row>44</xdr:row>
      <xdr:rowOff>9526</xdr:rowOff>
    </xdr:from>
    <xdr:to>
      <xdr:col>34</xdr:col>
      <xdr:colOff>733425</xdr:colOff>
      <xdr:row>46</xdr:row>
      <xdr:rowOff>171450</xdr:rowOff>
    </xdr:to>
    <xdr:cxnSp macro="">
      <xdr:nvCxnSpPr>
        <xdr:cNvPr id="13" name="Conector recto de flech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 flipV="1">
          <a:off x="16868775" y="8801101"/>
          <a:ext cx="28575" cy="5429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neoreyes\TINEOREYES1\CCASTA&#209;EDA\COLEGIO%20SAN%20AGUSTIN\LABORAL\GESTION%202012\BENEFICIOS%20SOCIALES\GRATIFICACIONES%20JULIO%202012\SAN%20AGUSTIN%20-%20GRATIFICACION%20JULIO%20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GRATIFICACION"/>
      <sheetName val="BASE DE DATOS"/>
    </sheetNames>
    <sheetDataSet>
      <sheetData sheetId="0">
        <row r="6">
          <cell r="B6" t="str">
            <v>PERSONAL DOCENTE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0.05</v>
          </cell>
          <cell r="Y6">
            <v>7.0000000000000007E-2</v>
          </cell>
          <cell r="Z6">
            <v>0.09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</row>
        <row r="7">
          <cell r="B7" t="str">
            <v>ABAD JAIME EUSEBIA</v>
          </cell>
          <cell r="C7" t="str">
            <v>I</v>
          </cell>
          <cell r="D7" t="str">
            <v>F</v>
          </cell>
          <cell r="E7">
            <v>40</v>
          </cell>
          <cell r="F7">
            <v>176</v>
          </cell>
          <cell r="G7">
            <v>8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4142.47</v>
          </cell>
          <cell r="AD7">
            <v>4142.47</v>
          </cell>
        </row>
        <row r="8">
          <cell r="B8" t="str">
            <v>AGÜERO PIANA NELLY</v>
          </cell>
          <cell r="C8" t="str">
            <v>I</v>
          </cell>
          <cell r="D8" t="str">
            <v>F</v>
          </cell>
          <cell r="E8">
            <v>40</v>
          </cell>
          <cell r="F8">
            <v>176</v>
          </cell>
          <cell r="G8">
            <v>8</v>
          </cell>
          <cell r="H8">
            <v>8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2030.01</v>
          </cell>
          <cell r="AD8">
            <v>2030.01</v>
          </cell>
        </row>
        <row r="9">
          <cell r="B9" t="str">
            <v>ARANA SANCHEZ MONICA</v>
          </cell>
          <cell r="C9" t="str">
            <v>I</v>
          </cell>
          <cell r="D9" t="str">
            <v>F</v>
          </cell>
          <cell r="E9">
            <v>40</v>
          </cell>
          <cell r="F9">
            <v>176</v>
          </cell>
          <cell r="G9">
            <v>8</v>
          </cell>
          <cell r="H9">
            <v>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2396.86</v>
          </cell>
          <cell r="AD9">
            <v>2396.86</v>
          </cell>
        </row>
        <row r="10">
          <cell r="B10" t="str">
            <v>CANALA ECHEVARRIA ARIAS IVAN</v>
          </cell>
          <cell r="C10" t="str">
            <v>I</v>
          </cell>
          <cell r="D10" t="str">
            <v>M</v>
          </cell>
          <cell r="E10">
            <v>40</v>
          </cell>
          <cell r="F10">
            <v>176</v>
          </cell>
          <cell r="G10">
            <v>8</v>
          </cell>
          <cell r="H10">
            <v>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848</v>
          </cell>
          <cell r="N10">
            <v>560</v>
          </cell>
          <cell r="O10">
            <v>4797.74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67.5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6273.24</v>
          </cell>
        </row>
        <row r="11">
          <cell r="B11" t="str">
            <v>CASTRO GALVEZ MONICA</v>
          </cell>
          <cell r="C11" t="str">
            <v>I</v>
          </cell>
          <cell r="D11" t="str">
            <v>F</v>
          </cell>
          <cell r="E11">
            <v>40</v>
          </cell>
          <cell r="F11">
            <v>176</v>
          </cell>
          <cell r="G11">
            <v>8</v>
          </cell>
          <cell r="H11">
            <v>8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2348.8000000000002</v>
          </cell>
          <cell r="AD11">
            <v>2348.8000000000002</v>
          </cell>
        </row>
        <row r="12">
          <cell r="B12" t="str">
            <v>CASTRO SAMILLAN SUSANA</v>
          </cell>
          <cell r="C12" t="str">
            <v>I</v>
          </cell>
          <cell r="D12" t="str">
            <v>F</v>
          </cell>
          <cell r="E12">
            <v>26</v>
          </cell>
          <cell r="F12">
            <v>114</v>
          </cell>
          <cell r="G12">
            <v>8</v>
          </cell>
          <cell r="H12">
            <v>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1656.9</v>
          </cell>
          <cell r="AD12">
            <v>1656.9</v>
          </cell>
        </row>
        <row r="13">
          <cell r="B13" t="str">
            <v>CASTRO VASQUEZ GLORIA</v>
          </cell>
          <cell r="C13" t="str">
            <v>I</v>
          </cell>
          <cell r="D13" t="str">
            <v>F</v>
          </cell>
          <cell r="E13">
            <v>40</v>
          </cell>
          <cell r="F13">
            <v>176</v>
          </cell>
          <cell r="G13">
            <v>8</v>
          </cell>
          <cell r="H13">
            <v>8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2247.27</v>
          </cell>
          <cell r="AD13">
            <v>2247.27</v>
          </cell>
        </row>
        <row r="14">
          <cell r="B14" t="str">
            <v>CHICOMA CHANKAY ROXANA CEDELINDA</v>
          </cell>
          <cell r="C14" t="str">
            <v>I</v>
          </cell>
          <cell r="D14" t="str">
            <v>F</v>
          </cell>
          <cell r="E14">
            <v>40</v>
          </cell>
          <cell r="F14">
            <v>176</v>
          </cell>
          <cell r="G14">
            <v>8</v>
          </cell>
          <cell r="H14">
            <v>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2025.5</v>
          </cell>
          <cell r="AD14">
            <v>2025.5</v>
          </cell>
        </row>
        <row r="15">
          <cell r="B15" t="str">
            <v>CORNEJO BARDALES LUISA MARCELA</v>
          </cell>
          <cell r="C15" t="str">
            <v>I</v>
          </cell>
          <cell r="D15" t="str">
            <v>F</v>
          </cell>
          <cell r="E15">
            <v>40</v>
          </cell>
          <cell r="F15">
            <v>176</v>
          </cell>
          <cell r="G15">
            <v>8</v>
          </cell>
          <cell r="H15">
            <v>8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3137.59</v>
          </cell>
          <cell r="AD15">
            <v>3137.59</v>
          </cell>
        </row>
        <row r="16">
          <cell r="B16" t="str">
            <v>DAVILA UGAZ MARCELA</v>
          </cell>
          <cell r="C16" t="str">
            <v>I</v>
          </cell>
          <cell r="D16" t="str">
            <v>F</v>
          </cell>
          <cell r="E16">
            <v>40</v>
          </cell>
          <cell r="F16">
            <v>176</v>
          </cell>
          <cell r="G16">
            <v>8</v>
          </cell>
          <cell r="H16">
            <v>8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2435.19</v>
          </cell>
          <cell r="AD16">
            <v>2435.19</v>
          </cell>
        </row>
        <row r="17">
          <cell r="B17" t="str">
            <v>DELGADO LEYVA MIGUEL</v>
          </cell>
          <cell r="C17" t="str">
            <v>I</v>
          </cell>
          <cell r="D17" t="str">
            <v>M</v>
          </cell>
          <cell r="E17">
            <v>40</v>
          </cell>
          <cell r="F17">
            <v>176</v>
          </cell>
          <cell r="G17">
            <v>8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2086.2199999999998</v>
          </cell>
          <cell r="AD17">
            <v>2086.2199999999998</v>
          </cell>
        </row>
        <row r="18">
          <cell r="B18" t="str">
            <v>DIANDERAS HUAIHUACA JUAN CARLOS</v>
          </cell>
          <cell r="C18" t="str">
            <v>D</v>
          </cell>
          <cell r="D18" t="str">
            <v>M</v>
          </cell>
          <cell r="E18">
            <v>40</v>
          </cell>
          <cell r="F18">
            <v>176</v>
          </cell>
          <cell r="G18">
            <v>8</v>
          </cell>
          <cell r="H18">
            <v>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8880.26</v>
          </cell>
          <cell r="AD18">
            <v>8880.26</v>
          </cell>
        </row>
        <row r="19">
          <cell r="B19" t="str">
            <v>ESTELA VASQUEZ EDGARD</v>
          </cell>
          <cell r="C19" t="str">
            <v>I</v>
          </cell>
          <cell r="D19" t="str">
            <v>M</v>
          </cell>
          <cell r="E19">
            <v>30</v>
          </cell>
          <cell r="F19">
            <v>132</v>
          </cell>
          <cell r="G19">
            <v>8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1568.5</v>
          </cell>
          <cell r="AD19">
            <v>1568.5</v>
          </cell>
        </row>
        <row r="20">
          <cell r="B20" t="str">
            <v>FUSTAMANTE VASQUEZ YURI YESENIA</v>
          </cell>
          <cell r="C20" t="str">
            <v>I</v>
          </cell>
          <cell r="D20" t="str">
            <v>F</v>
          </cell>
          <cell r="E20">
            <v>40</v>
          </cell>
          <cell r="F20">
            <v>176</v>
          </cell>
          <cell r="G20">
            <v>8</v>
          </cell>
          <cell r="H20">
            <v>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2025.5</v>
          </cell>
          <cell r="AD20">
            <v>2025.5</v>
          </cell>
        </row>
        <row r="21">
          <cell r="B21" t="str">
            <v>GALARRETA APAESTEGUI MAYTE CECILIA</v>
          </cell>
          <cell r="C21" t="str">
            <v>I</v>
          </cell>
          <cell r="D21" t="str">
            <v>M</v>
          </cell>
          <cell r="E21">
            <v>40</v>
          </cell>
          <cell r="F21">
            <v>176</v>
          </cell>
          <cell r="G21">
            <v>8</v>
          </cell>
          <cell r="H21">
            <v>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5442.88</v>
          </cell>
          <cell r="AD21">
            <v>5442.88</v>
          </cell>
        </row>
        <row r="22">
          <cell r="B22" t="str">
            <v>GAMONAL MACHUCA LILIANA</v>
          </cell>
          <cell r="C22" t="str">
            <v>I</v>
          </cell>
          <cell r="D22" t="str">
            <v>F</v>
          </cell>
          <cell r="E22">
            <v>40</v>
          </cell>
          <cell r="F22">
            <v>176</v>
          </cell>
          <cell r="G22">
            <v>8</v>
          </cell>
          <cell r="H22">
            <v>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2025.5</v>
          </cell>
          <cell r="AD22">
            <v>2025.5</v>
          </cell>
        </row>
        <row r="23">
          <cell r="B23" t="str">
            <v>GAVIDIA PEÑA GLADYS</v>
          </cell>
          <cell r="C23" t="str">
            <v>I</v>
          </cell>
          <cell r="D23" t="str">
            <v>F</v>
          </cell>
          <cell r="E23">
            <v>40</v>
          </cell>
          <cell r="F23">
            <v>176</v>
          </cell>
          <cell r="G23">
            <v>8</v>
          </cell>
          <cell r="H23">
            <v>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2637.77</v>
          </cell>
          <cell r="AD23">
            <v>2637.77</v>
          </cell>
        </row>
        <row r="24">
          <cell r="B24" t="str">
            <v>GONZALES NAVARRO MONICA IVONNE</v>
          </cell>
          <cell r="C24" t="str">
            <v>I</v>
          </cell>
          <cell r="D24" t="str">
            <v>F</v>
          </cell>
          <cell r="E24">
            <v>40</v>
          </cell>
          <cell r="F24">
            <v>176</v>
          </cell>
          <cell r="G24">
            <v>8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2394.64</v>
          </cell>
          <cell r="AD24">
            <v>2394.64</v>
          </cell>
        </row>
        <row r="25">
          <cell r="B25" t="str">
            <v>GONZALES VERA MARIA LUZ</v>
          </cell>
          <cell r="C25" t="str">
            <v>I</v>
          </cell>
          <cell r="D25" t="str">
            <v>F</v>
          </cell>
          <cell r="E25">
            <v>40</v>
          </cell>
          <cell r="F25">
            <v>176</v>
          </cell>
          <cell r="G25">
            <v>8</v>
          </cell>
          <cell r="H25">
            <v>8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2301.85</v>
          </cell>
          <cell r="AD25">
            <v>2301.85</v>
          </cell>
        </row>
        <row r="26">
          <cell r="B26" t="str">
            <v>GUEVARA TELLO JORGE</v>
          </cell>
          <cell r="C26" t="str">
            <v>I</v>
          </cell>
          <cell r="D26" t="str">
            <v>M</v>
          </cell>
          <cell r="E26">
            <v>40</v>
          </cell>
          <cell r="F26">
            <v>176</v>
          </cell>
          <cell r="G26">
            <v>8</v>
          </cell>
          <cell r="H26">
            <v>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2810.73</v>
          </cell>
          <cell r="AD26">
            <v>2810.73</v>
          </cell>
        </row>
        <row r="27">
          <cell r="B27" t="str">
            <v>HERRERA BALCAZAR CARMEN</v>
          </cell>
          <cell r="C27" t="str">
            <v>I</v>
          </cell>
          <cell r="D27" t="str">
            <v>F</v>
          </cell>
          <cell r="E27">
            <v>40</v>
          </cell>
          <cell r="F27">
            <v>176</v>
          </cell>
          <cell r="G27">
            <v>8</v>
          </cell>
          <cell r="H27">
            <v>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2877.96</v>
          </cell>
          <cell r="AD27">
            <v>2877.96</v>
          </cell>
        </row>
        <row r="28">
          <cell r="B28" t="str">
            <v>LEON SOTO MARTINA</v>
          </cell>
          <cell r="C28" t="str">
            <v>I</v>
          </cell>
          <cell r="D28" t="str">
            <v>F</v>
          </cell>
          <cell r="E28">
            <v>40</v>
          </cell>
          <cell r="F28">
            <v>176</v>
          </cell>
          <cell r="G28">
            <v>8</v>
          </cell>
          <cell r="H28">
            <v>8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2393.98</v>
          </cell>
          <cell r="AD28">
            <v>2393.98</v>
          </cell>
        </row>
        <row r="29">
          <cell r="B29" t="str">
            <v>MAITTRE GASTELO DE VILCHEZ LEDY ELDA</v>
          </cell>
          <cell r="C29" t="str">
            <v>I</v>
          </cell>
          <cell r="D29" t="str">
            <v>F</v>
          </cell>
          <cell r="E29">
            <v>40</v>
          </cell>
          <cell r="F29">
            <v>176</v>
          </cell>
          <cell r="G29">
            <v>8</v>
          </cell>
          <cell r="H29">
            <v>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2866.76</v>
          </cell>
          <cell r="AD29">
            <v>2866.76</v>
          </cell>
        </row>
        <row r="30">
          <cell r="B30" t="str">
            <v>MAJAIL MAYORGA MARI GRABIELA</v>
          </cell>
          <cell r="C30" t="str">
            <v>I</v>
          </cell>
          <cell r="D30" t="str">
            <v>F</v>
          </cell>
          <cell r="E30">
            <v>40</v>
          </cell>
          <cell r="F30">
            <v>176</v>
          </cell>
          <cell r="G30">
            <v>8</v>
          </cell>
          <cell r="H30">
            <v>8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1958</v>
          </cell>
          <cell r="AD30">
            <v>1958</v>
          </cell>
        </row>
        <row r="31">
          <cell r="B31" t="str">
            <v>MARIN SOJO JORGE HERNAN</v>
          </cell>
          <cell r="C31" t="str">
            <v>I</v>
          </cell>
          <cell r="D31" t="str">
            <v>F</v>
          </cell>
          <cell r="E31">
            <v>44</v>
          </cell>
          <cell r="F31">
            <v>194</v>
          </cell>
          <cell r="G31">
            <v>8</v>
          </cell>
          <cell r="H31">
            <v>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4573.8100000000004</v>
          </cell>
          <cell r="AD31">
            <v>4573.8100000000004</v>
          </cell>
        </row>
        <row r="32">
          <cell r="B32" t="str">
            <v>MELGAR MUÑIZ MARIANNA</v>
          </cell>
          <cell r="C32" t="str">
            <v>I</v>
          </cell>
          <cell r="D32" t="str">
            <v>F</v>
          </cell>
          <cell r="E32">
            <v>40</v>
          </cell>
          <cell r="F32">
            <v>176</v>
          </cell>
          <cell r="G32">
            <v>8</v>
          </cell>
          <cell r="H32">
            <v>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4867</v>
          </cell>
          <cell r="AD32">
            <v>4867</v>
          </cell>
        </row>
        <row r="33">
          <cell r="B33" t="str">
            <v>MENDOZA UGAS LALINDA</v>
          </cell>
          <cell r="C33" t="str">
            <v>D</v>
          </cell>
          <cell r="D33" t="str">
            <v>F</v>
          </cell>
          <cell r="E33">
            <v>40</v>
          </cell>
          <cell r="F33">
            <v>176</v>
          </cell>
          <cell r="G33">
            <v>8</v>
          </cell>
          <cell r="H33">
            <v>8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2707.5</v>
          </cell>
          <cell r="AD33">
            <v>2707.5</v>
          </cell>
        </row>
        <row r="34">
          <cell r="B34" t="str">
            <v>MERA MONSALVE CESAR</v>
          </cell>
          <cell r="C34" t="str">
            <v>I</v>
          </cell>
          <cell r="D34" t="str">
            <v>M</v>
          </cell>
          <cell r="E34">
            <v>24</v>
          </cell>
          <cell r="F34">
            <v>106</v>
          </cell>
          <cell r="G34">
            <v>8</v>
          </cell>
          <cell r="H34">
            <v>8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1462.15</v>
          </cell>
          <cell r="AD34">
            <v>1462.15</v>
          </cell>
        </row>
        <row r="35">
          <cell r="B35" t="str">
            <v>MOCARRO AGUILAR MERY GIOVANNY</v>
          </cell>
          <cell r="C35" t="str">
            <v>I</v>
          </cell>
          <cell r="D35" t="str">
            <v>F</v>
          </cell>
          <cell r="E35">
            <v>40</v>
          </cell>
          <cell r="F35">
            <v>176</v>
          </cell>
          <cell r="G35">
            <v>8</v>
          </cell>
          <cell r="H35">
            <v>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4147.18</v>
          </cell>
          <cell r="AD35">
            <v>4147.18</v>
          </cell>
        </row>
        <row r="36">
          <cell r="B36" t="str">
            <v>MONTENEGRO REQUEJO MARIA ANTONIETA</v>
          </cell>
          <cell r="C36" t="str">
            <v>I</v>
          </cell>
          <cell r="D36" t="str">
            <v>F</v>
          </cell>
          <cell r="E36">
            <v>40</v>
          </cell>
          <cell r="F36">
            <v>176</v>
          </cell>
          <cell r="G36">
            <v>8</v>
          </cell>
          <cell r="H36">
            <v>8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2402.6799999999998</v>
          </cell>
          <cell r="AD36">
            <v>2402.6799999999998</v>
          </cell>
        </row>
        <row r="37">
          <cell r="B37" t="str">
            <v>MONTOYA GONZALES, MARIA TERESA</v>
          </cell>
          <cell r="C37" t="str">
            <v>I</v>
          </cell>
          <cell r="D37" t="str">
            <v>F</v>
          </cell>
          <cell r="E37">
            <v>40</v>
          </cell>
          <cell r="F37">
            <v>176</v>
          </cell>
          <cell r="G37">
            <v>8</v>
          </cell>
          <cell r="H37">
            <v>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2684.27</v>
          </cell>
          <cell r="AD37">
            <v>2684.27</v>
          </cell>
        </row>
        <row r="38">
          <cell r="B38" t="str">
            <v>PLAZA DE VASQUEZ  MARINA LUCRECIA</v>
          </cell>
          <cell r="C38" t="str">
            <v>I</v>
          </cell>
          <cell r="D38" t="str">
            <v>F</v>
          </cell>
          <cell r="E38">
            <v>40</v>
          </cell>
          <cell r="F38">
            <v>176</v>
          </cell>
          <cell r="G38">
            <v>8</v>
          </cell>
          <cell r="H38">
            <v>8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2158.1999999999998</v>
          </cell>
          <cell r="AD38">
            <v>2158.1999999999998</v>
          </cell>
        </row>
        <row r="39">
          <cell r="B39" t="str">
            <v>PORTOCARRERO MORE LUCIANA</v>
          </cell>
          <cell r="C39" t="str">
            <v>I</v>
          </cell>
          <cell r="D39" t="str">
            <v>F</v>
          </cell>
          <cell r="E39">
            <v>40</v>
          </cell>
          <cell r="F39">
            <v>176</v>
          </cell>
          <cell r="G39">
            <v>8</v>
          </cell>
          <cell r="H39">
            <v>8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2432.8000000000002</v>
          </cell>
          <cell r="AD39">
            <v>2432.8000000000002</v>
          </cell>
        </row>
        <row r="40">
          <cell r="B40" t="str">
            <v>QUEVEDO TAPIA ANDINA</v>
          </cell>
          <cell r="C40" t="str">
            <v>I</v>
          </cell>
          <cell r="D40" t="str">
            <v>F</v>
          </cell>
          <cell r="E40">
            <v>40</v>
          </cell>
          <cell r="F40">
            <v>176</v>
          </cell>
          <cell r="G40">
            <v>8</v>
          </cell>
          <cell r="H40">
            <v>8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2514.86</v>
          </cell>
          <cell r="AD40">
            <v>2514.86</v>
          </cell>
        </row>
        <row r="41">
          <cell r="B41" t="str">
            <v>QUIROZ LOZADA DE ARBULU ANAHI YANINA</v>
          </cell>
          <cell r="C41" t="str">
            <v>I</v>
          </cell>
          <cell r="D41" t="str">
            <v>F</v>
          </cell>
          <cell r="E41">
            <v>40</v>
          </cell>
          <cell r="F41">
            <v>176</v>
          </cell>
          <cell r="G41">
            <v>8</v>
          </cell>
          <cell r="H41">
            <v>8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1775.5</v>
          </cell>
          <cell r="AD41">
            <v>1775.5</v>
          </cell>
        </row>
        <row r="42">
          <cell r="B42" t="str">
            <v>RAMIREZ REYES LILIANA LUISA</v>
          </cell>
          <cell r="C42" t="str">
            <v>I</v>
          </cell>
          <cell r="D42" t="str">
            <v>F</v>
          </cell>
          <cell r="E42">
            <v>40</v>
          </cell>
          <cell r="F42">
            <v>176</v>
          </cell>
          <cell r="G42">
            <v>8</v>
          </cell>
          <cell r="H42">
            <v>8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2357.2600000000002</v>
          </cell>
          <cell r="AD42">
            <v>2357.2600000000002</v>
          </cell>
        </row>
        <row r="43">
          <cell r="B43" t="str">
            <v>RODRIGUEZ ROMERO DE THOISY OLGA NEIDA</v>
          </cell>
          <cell r="C43" t="str">
            <v>D</v>
          </cell>
          <cell r="D43" t="str">
            <v>F</v>
          </cell>
          <cell r="E43">
            <v>40</v>
          </cell>
          <cell r="F43">
            <v>176</v>
          </cell>
          <cell r="G43">
            <v>8</v>
          </cell>
          <cell r="H43">
            <v>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4579.07</v>
          </cell>
          <cell r="AD43">
            <v>4579.07</v>
          </cell>
        </row>
        <row r="44">
          <cell r="B44" t="str">
            <v>SALDARRIAGA HERRERA RICARDO</v>
          </cell>
          <cell r="C44" t="str">
            <v>I</v>
          </cell>
          <cell r="D44" t="str">
            <v>M</v>
          </cell>
          <cell r="E44">
            <v>29</v>
          </cell>
          <cell r="F44">
            <v>128</v>
          </cell>
          <cell r="G44">
            <v>8</v>
          </cell>
          <cell r="H44">
            <v>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1825.13</v>
          </cell>
          <cell r="AD44">
            <v>1825.13</v>
          </cell>
        </row>
        <row r="45">
          <cell r="B45" t="str">
            <v>SAMILLAN ZURITA RUTH SILVANA</v>
          </cell>
          <cell r="C45" t="str">
            <v>I</v>
          </cell>
          <cell r="D45" t="str">
            <v>F</v>
          </cell>
          <cell r="E45">
            <v>40</v>
          </cell>
          <cell r="F45">
            <v>176</v>
          </cell>
          <cell r="G45">
            <v>8</v>
          </cell>
          <cell r="H45">
            <v>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2325.5</v>
          </cell>
          <cell r="AD45">
            <v>2325.5</v>
          </cell>
        </row>
        <row r="46">
          <cell r="B46" t="str">
            <v>SANGIO ALONSO MERCEDES OLINDA</v>
          </cell>
          <cell r="C46" t="str">
            <v>D</v>
          </cell>
          <cell r="D46" t="str">
            <v>F</v>
          </cell>
          <cell r="E46">
            <v>40</v>
          </cell>
          <cell r="F46">
            <v>176</v>
          </cell>
          <cell r="G46">
            <v>8</v>
          </cell>
          <cell r="H46">
            <v>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5608.66</v>
          </cell>
          <cell r="AD46">
            <v>5608.66</v>
          </cell>
        </row>
        <row r="47">
          <cell r="B47" t="str">
            <v>TABOADA ARANA JULIO ALEX</v>
          </cell>
          <cell r="C47" t="str">
            <v>I</v>
          </cell>
          <cell r="D47" t="str">
            <v>M</v>
          </cell>
          <cell r="E47">
            <v>26</v>
          </cell>
          <cell r="F47">
            <v>114</v>
          </cell>
          <cell r="G47">
            <v>8</v>
          </cell>
          <cell r="H47">
            <v>8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1557.43</v>
          </cell>
          <cell r="AD47">
            <v>1557.43</v>
          </cell>
        </row>
        <row r="48">
          <cell r="B48" t="str">
            <v>TUÑOQUE GUTIERREZ CIRO MANUEL</v>
          </cell>
          <cell r="C48" t="str">
            <v>I</v>
          </cell>
          <cell r="D48" t="str">
            <v>M</v>
          </cell>
          <cell r="E48">
            <v>40</v>
          </cell>
          <cell r="F48">
            <v>176</v>
          </cell>
          <cell r="G48">
            <v>8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2158</v>
          </cell>
          <cell r="AD48">
            <v>2158</v>
          </cell>
        </row>
        <row r="49">
          <cell r="B49" t="str">
            <v>VARAS CASTILLO MERCEDES DEL PILAR</v>
          </cell>
          <cell r="C49" t="str">
            <v>D</v>
          </cell>
          <cell r="D49" t="str">
            <v>F</v>
          </cell>
          <cell r="E49">
            <v>40</v>
          </cell>
          <cell r="F49">
            <v>176</v>
          </cell>
          <cell r="G49">
            <v>8</v>
          </cell>
          <cell r="H49">
            <v>8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4903.71</v>
          </cell>
          <cell r="AD49">
            <v>4903.71</v>
          </cell>
        </row>
        <row r="50">
          <cell r="B50" t="str">
            <v>VASQUEZ LA SERNA HENRY MARTIN</v>
          </cell>
          <cell r="C50" t="str">
            <v>I</v>
          </cell>
          <cell r="D50" t="str">
            <v>M</v>
          </cell>
          <cell r="E50">
            <v>40</v>
          </cell>
          <cell r="F50">
            <v>176</v>
          </cell>
          <cell r="G50">
            <v>8</v>
          </cell>
          <cell r="H50">
            <v>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6162.72</v>
          </cell>
          <cell r="AD50">
            <v>6162.72</v>
          </cell>
        </row>
        <row r="51">
          <cell r="B51" t="str">
            <v>VENTURA POEMAPE RONALD ALBERTO</v>
          </cell>
          <cell r="C51" t="str">
            <v>I</v>
          </cell>
          <cell r="D51" t="str">
            <v>M</v>
          </cell>
          <cell r="E51">
            <v>40</v>
          </cell>
          <cell r="F51">
            <v>176</v>
          </cell>
          <cell r="G51">
            <v>8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2525.5</v>
          </cell>
          <cell r="AD51">
            <v>2525.5</v>
          </cell>
        </row>
        <row r="52">
          <cell r="B52" t="str">
            <v>VERTIZ PARDO FIGUEROA MARTA</v>
          </cell>
          <cell r="C52" t="str">
            <v>I</v>
          </cell>
          <cell r="D52" t="str">
            <v>F</v>
          </cell>
          <cell r="E52">
            <v>40</v>
          </cell>
          <cell r="F52">
            <v>176</v>
          </cell>
          <cell r="G52">
            <v>8</v>
          </cell>
          <cell r="H52">
            <v>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4174.82</v>
          </cell>
          <cell r="AD52">
            <v>4174.82</v>
          </cell>
        </row>
        <row r="53">
          <cell r="B53" t="str">
            <v>TOTAL PERSONAL DOCENTE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848</v>
          </cell>
          <cell r="N53">
            <v>560</v>
          </cell>
          <cell r="O53">
            <v>4797.74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67.5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134594.88999999998</v>
          </cell>
          <cell r="AD53">
            <v>140868.12999999998</v>
          </cell>
        </row>
        <row r="54">
          <cell r="B54" t="str">
            <v>PROFESORES DE INCIAL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B55" t="str">
            <v>ARRASCUE PASTOR CYNTHIA</v>
          </cell>
          <cell r="C55" t="str">
            <v>I</v>
          </cell>
          <cell r="D55" t="str">
            <v>F</v>
          </cell>
          <cell r="E55">
            <v>35</v>
          </cell>
          <cell r="F55">
            <v>154</v>
          </cell>
          <cell r="G55">
            <v>8</v>
          </cell>
          <cell r="H55">
            <v>8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1647.5</v>
          </cell>
          <cell r="AD55">
            <v>1647.5</v>
          </cell>
        </row>
        <row r="56">
          <cell r="B56" t="str">
            <v>CALONGE DE LA PIEDRA MAGALI</v>
          </cell>
          <cell r="C56" t="str">
            <v>I</v>
          </cell>
          <cell r="D56" t="str">
            <v>F</v>
          </cell>
          <cell r="E56">
            <v>25</v>
          </cell>
          <cell r="F56">
            <v>110</v>
          </cell>
          <cell r="G56">
            <v>8</v>
          </cell>
          <cell r="H56">
            <v>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1367.5</v>
          </cell>
          <cell r="AD56">
            <v>1367.5</v>
          </cell>
        </row>
        <row r="57">
          <cell r="B57" t="str">
            <v>GUEVARA LEYVA KAROLINA</v>
          </cell>
          <cell r="C57" t="str">
            <v>I</v>
          </cell>
          <cell r="D57" t="str">
            <v>F</v>
          </cell>
          <cell r="E57">
            <v>35</v>
          </cell>
          <cell r="F57">
            <v>154</v>
          </cell>
          <cell r="G57">
            <v>8</v>
          </cell>
          <cell r="H57">
            <v>8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1647.5</v>
          </cell>
          <cell r="AD57">
            <v>1647.5</v>
          </cell>
        </row>
        <row r="58">
          <cell r="B58" t="str">
            <v>LUCENA GABRIELLI KARLA PAOLA</v>
          </cell>
          <cell r="C58" t="str">
            <v>I</v>
          </cell>
          <cell r="D58" t="str">
            <v>F</v>
          </cell>
          <cell r="E58">
            <v>35</v>
          </cell>
          <cell r="F58">
            <v>154</v>
          </cell>
          <cell r="G58">
            <v>8</v>
          </cell>
          <cell r="H58">
            <v>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1647.5</v>
          </cell>
          <cell r="AD58">
            <v>1647.5</v>
          </cell>
        </row>
        <row r="59">
          <cell r="B59" t="str">
            <v>POLITI DE MARZO MARIANGELA</v>
          </cell>
          <cell r="C59" t="str">
            <v>I</v>
          </cell>
          <cell r="D59" t="str">
            <v>F</v>
          </cell>
          <cell r="E59">
            <v>35</v>
          </cell>
          <cell r="F59">
            <v>154</v>
          </cell>
          <cell r="G59">
            <v>8</v>
          </cell>
          <cell r="H59">
            <v>8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1580</v>
          </cell>
          <cell r="AD59">
            <v>1580</v>
          </cell>
        </row>
        <row r="60">
          <cell r="B60" t="str">
            <v>TOTAL PROFESORES DE INICIAL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7890</v>
          </cell>
          <cell r="AD60">
            <v>7890</v>
          </cell>
        </row>
        <row r="61">
          <cell r="B61" t="str">
            <v>AUXILIARES DE EDUCACIÓN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>PAICO VILCHEZ CARMEN JULIA</v>
          </cell>
          <cell r="C62" t="str">
            <v>I</v>
          </cell>
          <cell r="D62" t="str">
            <v>F</v>
          </cell>
          <cell r="E62">
            <v>35</v>
          </cell>
          <cell r="F62">
            <v>154</v>
          </cell>
          <cell r="G62">
            <v>0</v>
          </cell>
          <cell r="H62">
            <v>8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710</v>
          </cell>
          <cell r="AD62">
            <v>710</v>
          </cell>
        </row>
        <row r="63">
          <cell r="B63" t="str">
            <v>TOTAL AUXILIARES DE EDUCACIÓN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710</v>
          </cell>
          <cell r="AD63">
            <v>710</v>
          </cell>
        </row>
        <row r="64">
          <cell r="B64" t="str">
            <v>TÉCNICOS DEPORTIVOS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</row>
        <row r="65">
          <cell r="B65" t="str">
            <v>CHIAN PON ALARCÓN WILSION</v>
          </cell>
          <cell r="C65" t="str">
            <v>I</v>
          </cell>
          <cell r="D65" t="str">
            <v>M</v>
          </cell>
          <cell r="E65">
            <v>15</v>
          </cell>
          <cell r="F65">
            <v>66</v>
          </cell>
          <cell r="G65">
            <v>8</v>
          </cell>
          <cell r="H65">
            <v>5.83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700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700</v>
          </cell>
        </row>
        <row r="66">
          <cell r="B66" t="str">
            <v>PERSONAL ADMINISTRATIVO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</row>
        <row r="67">
          <cell r="B67" t="str">
            <v>ALCARAZO VALDERRAMA LUISA FIORELLA DE LOURDES</v>
          </cell>
          <cell r="C67" t="str">
            <v>D</v>
          </cell>
          <cell r="D67" t="str">
            <v>F</v>
          </cell>
          <cell r="E67">
            <v>40</v>
          </cell>
          <cell r="F67">
            <v>184</v>
          </cell>
          <cell r="G67">
            <v>0</v>
          </cell>
          <cell r="H67">
            <v>5.26</v>
          </cell>
          <cell r="I67">
            <v>4</v>
          </cell>
          <cell r="J67">
            <v>0</v>
          </cell>
          <cell r="K67">
            <v>0</v>
          </cell>
          <cell r="L67">
            <v>0</v>
          </cell>
          <cell r="M67">
            <v>1000</v>
          </cell>
          <cell r="N67">
            <v>262.05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26.3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1288.3499999999999</v>
          </cell>
        </row>
        <row r="68">
          <cell r="B68" t="str">
            <v>CARRANZA QUISPE, PEPE HERNAN</v>
          </cell>
          <cell r="C68" t="str">
            <v>I</v>
          </cell>
          <cell r="D68" t="str">
            <v>M</v>
          </cell>
          <cell r="E68">
            <v>40</v>
          </cell>
          <cell r="F68">
            <v>184</v>
          </cell>
          <cell r="G68">
            <v>0</v>
          </cell>
          <cell r="H68">
            <v>5.86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1000</v>
          </cell>
          <cell r="N68">
            <v>340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67.5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1407.5</v>
          </cell>
        </row>
        <row r="69">
          <cell r="B69" t="str">
            <v>DIAZ ALEJANDRIA ROSA DEL PILAR</v>
          </cell>
          <cell r="C69" t="str">
            <v>I</v>
          </cell>
          <cell r="D69" t="str">
            <v>F</v>
          </cell>
          <cell r="E69">
            <v>40</v>
          </cell>
          <cell r="F69">
            <v>184</v>
          </cell>
          <cell r="G69">
            <v>0</v>
          </cell>
          <cell r="H69">
            <v>11.5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1000</v>
          </cell>
          <cell r="N69">
            <v>1095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500</v>
          </cell>
          <cell r="U69">
            <v>67.5</v>
          </cell>
          <cell r="V69">
            <v>73.760000000000005</v>
          </cell>
          <cell r="W69">
            <v>23.79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2760.05</v>
          </cell>
        </row>
        <row r="70">
          <cell r="B70" t="str">
            <v>GONZALES MONTERO, LUZ A. (Contrato a tiempo parcial)</v>
          </cell>
          <cell r="C70" t="str">
            <v>I</v>
          </cell>
          <cell r="D70" t="str">
            <v>F</v>
          </cell>
          <cell r="E70">
            <v>10</v>
          </cell>
          <cell r="F70">
            <v>40</v>
          </cell>
          <cell r="G70">
            <v>0</v>
          </cell>
          <cell r="H70">
            <v>2.78</v>
          </cell>
          <cell r="I70">
            <v>42</v>
          </cell>
          <cell r="J70">
            <v>27</v>
          </cell>
          <cell r="K70">
            <v>0</v>
          </cell>
          <cell r="L70">
            <v>0</v>
          </cell>
          <cell r="M70">
            <v>600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67.5</v>
          </cell>
          <cell r="V70">
            <v>0</v>
          </cell>
          <cell r="W70">
            <v>0</v>
          </cell>
          <cell r="X70">
            <v>145.94999999999999</v>
          </cell>
          <cell r="Y70">
            <v>101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914.45</v>
          </cell>
        </row>
        <row r="71">
          <cell r="B71" t="str">
            <v>GUERRERO VALLEJOS RAQUEL ELVIRA</v>
          </cell>
          <cell r="C71" t="str">
            <v>I</v>
          </cell>
          <cell r="D71" t="str">
            <v>F</v>
          </cell>
          <cell r="E71">
            <v>40</v>
          </cell>
          <cell r="F71">
            <v>184</v>
          </cell>
          <cell r="G71">
            <v>0</v>
          </cell>
          <cell r="H71">
            <v>6.32</v>
          </cell>
          <cell r="I71">
            <v>32.25</v>
          </cell>
          <cell r="J71">
            <v>7.25</v>
          </cell>
          <cell r="K71">
            <v>0</v>
          </cell>
          <cell r="L71">
            <v>0</v>
          </cell>
          <cell r="M71">
            <v>1000</v>
          </cell>
          <cell r="N71">
            <v>450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67.5</v>
          </cell>
          <cell r="V71">
            <v>0</v>
          </cell>
          <cell r="W71">
            <v>0</v>
          </cell>
          <cell r="X71">
            <v>254.78</v>
          </cell>
          <cell r="Y71">
            <v>62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1834.28</v>
          </cell>
        </row>
        <row r="72">
          <cell r="B72" t="str">
            <v>MERMA VILLALBA HILDA ROXANA</v>
          </cell>
          <cell r="C72" t="str">
            <v>I</v>
          </cell>
          <cell r="D72" t="str">
            <v>F</v>
          </cell>
          <cell r="E72">
            <v>40</v>
          </cell>
          <cell r="F72">
            <v>184</v>
          </cell>
          <cell r="G72">
            <v>0</v>
          </cell>
          <cell r="H72">
            <v>6.04</v>
          </cell>
          <cell r="I72">
            <v>8</v>
          </cell>
          <cell r="J72">
            <v>3.5</v>
          </cell>
          <cell r="K72">
            <v>0</v>
          </cell>
          <cell r="L72">
            <v>0</v>
          </cell>
          <cell r="M72">
            <v>1000</v>
          </cell>
          <cell r="N72">
            <v>450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60.4</v>
          </cell>
          <cell r="Y72">
            <v>29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1539.4</v>
          </cell>
        </row>
        <row r="73">
          <cell r="B73" t="str">
            <v>SAAVEDRA ALARCON SHILLA YENY</v>
          </cell>
          <cell r="C73" t="str">
            <v>D</v>
          </cell>
          <cell r="D73" t="str">
            <v>F</v>
          </cell>
          <cell r="E73">
            <v>30</v>
          </cell>
          <cell r="F73">
            <v>138</v>
          </cell>
          <cell r="G73">
            <v>0</v>
          </cell>
          <cell r="H73">
            <v>2.72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585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67.5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652.5</v>
          </cell>
        </row>
        <row r="74">
          <cell r="B74" t="str">
            <v>SOPLAPUCO CHIRA, ZENIT GISELA</v>
          </cell>
          <cell r="C74" t="str">
            <v>I</v>
          </cell>
          <cell r="D74" t="str">
            <v>F</v>
          </cell>
          <cell r="E74">
            <v>40</v>
          </cell>
          <cell r="F74">
            <v>184</v>
          </cell>
          <cell r="G74">
            <v>0</v>
          </cell>
          <cell r="H74">
            <v>5.67</v>
          </cell>
          <cell r="I74">
            <v>8</v>
          </cell>
          <cell r="J74">
            <v>3.5</v>
          </cell>
          <cell r="K74">
            <v>0</v>
          </cell>
          <cell r="L74">
            <v>0</v>
          </cell>
          <cell r="M74">
            <v>1000</v>
          </cell>
          <cell r="N74">
            <v>360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56.7</v>
          </cell>
          <cell r="Y74">
            <v>27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1443.7</v>
          </cell>
        </row>
        <row r="75">
          <cell r="B75" t="str">
            <v>TUMES RISCO LILIA</v>
          </cell>
          <cell r="C75" t="str">
            <v>I</v>
          </cell>
          <cell r="D75" t="str">
            <v>F</v>
          </cell>
          <cell r="E75">
            <v>44</v>
          </cell>
          <cell r="F75">
            <v>194</v>
          </cell>
          <cell r="G75">
            <v>0</v>
          </cell>
          <cell r="H75">
            <v>4.58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1000</v>
          </cell>
          <cell r="N75">
            <v>100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1100</v>
          </cell>
        </row>
        <row r="76">
          <cell r="B76" t="str">
            <v>TOTAL PERSONAL ADMINISTRATIVO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8185</v>
          </cell>
          <cell r="N76">
            <v>3057.05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500</v>
          </cell>
          <cell r="U76">
            <v>337.5</v>
          </cell>
          <cell r="V76">
            <v>73.760000000000005</v>
          </cell>
          <cell r="W76">
            <v>23.79</v>
          </cell>
          <cell r="X76">
            <v>544.13</v>
          </cell>
          <cell r="Y76">
            <v>219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12940.23</v>
          </cell>
        </row>
        <row r="77">
          <cell r="B77" t="str">
            <v>PERSONAL RELIGIOSO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</row>
        <row r="78">
          <cell r="B78" t="str">
            <v>AGIP GAMONAL ALFREDO</v>
          </cell>
          <cell r="C78" t="str">
            <v>I</v>
          </cell>
          <cell r="D78" t="str">
            <v>M</v>
          </cell>
          <cell r="E78">
            <v>40</v>
          </cell>
          <cell r="F78">
            <v>176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1222</v>
          </cell>
          <cell r="AD78">
            <v>1222</v>
          </cell>
        </row>
        <row r="79">
          <cell r="B79" t="str">
            <v>CARDOZO VARGAS HOMERO</v>
          </cell>
          <cell r="C79" t="str">
            <v>I</v>
          </cell>
          <cell r="D79" t="str">
            <v>M</v>
          </cell>
          <cell r="E79">
            <v>40</v>
          </cell>
          <cell r="F79">
            <v>176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1222</v>
          </cell>
          <cell r="AD79">
            <v>1222</v>
          </cell>
        </row>
        <row r="80">
          <cell r="B80" t="str">
            <v>SANCHEZ PEREZ ALBERTO</v>
          </cell>
          <cell r="C80" t="str">
            <v>I</v>
          </cell>
          <cell r="D80" t="str">
            <v>M</v>
          </cell>
          <cell r="E80">
            <v>40</v>
          </cell>
          <cell r="F80">
            <v>176</v>
          </cell>
          <cell r="G80">
            <v>0</v>
          </cell>
          <cell r="H80">
            <v>5.09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1222</v>
          </cell>
          <cell r="AD80">
            <v>1222</v>
          </cell>
        </row>
        <row r="81">
          <cell r="B81" t="str">
            <v>TOTAL PERSONAL RELIGIOSO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3666</v>
          </cell>
          <cell r="AD81">
            <v>3666</v>
          </cell>
        </row>
        <row r="82">
          <cell r="B82" t="str">
            <v>PERSONAL SERV. A TIEMPO PARCIAL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</row>
        <row r="83">
          <cell r="B83" t="str">
            <v>DIAZ JULCA, ESPERIDION</v>
          </cell>
          <cell r="C83" t="str">
            <v>I</v>
          </cell>
          <cell r="D83" t="str">
            <v>M</v>
          </cell>
          <cell r="E83">
            <v>15</v>
          </cell>
          <cell r="F83">
            <v>60</v>
          </cell>
          <cell r="G83">
            <v>0</v>
          </cell>
          <cell r="H83">
            <v>2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240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67.5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B83">
            <v>0</v>
          </cell>
          <cell r="AC83">
            <v>0</v>
          </cell>
          <cell r="AD83">
            <v>307.5</v>
          </cell>
        </row>
        <row r="84">
          <cell r="B84" t="str">
            <v>LOCONI SECLEN, SIMON</v>
          </cell>
          <cell r="C84" t="str">
            <v>I</v>
          </cell>
          <cell r="D84" t="str">
            <v>M</v>
          </cell>
          <cell r="E84">
            <v>18</v>
          </cell>
          <cell r="F84">
            <v>72</v>
          </cell>
          <cell r="G84">
            <v>0</v>
          </cell>
          <cell r="H84">
            <v>5</v>
          </cell>
          <cell r="I84">
            <v>0</v>
          </cell>
          <cell r="J84">
            <v>0</v>
          </cell>
          <cell r="K84">
            <v>8</v>
          </cell>
          <cell r="L84">
            <v>0</v>
          </cell>
          <cell r="M84">
            <v>600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80</v>
          </cell>
          <cell r="AA84">
            <v>0</v>
          </cell>
          <cell r="AB84">
            <v>0</v>
          </cell>
          <cell r="AC84">
            <v>0</v>
          </cell>
          <cell r="AD84">
            <v>680</v>
          </cell>
        </row>
        <row r="85">
          <cell r="B85" t="str">
            <v>TOTAL PERSONAL SERV. A TIEMPO PARCIAL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840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67.5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80</v>
          </cell>
          <cell r="AA85">
            <v>0</v>
          </cell>
          <cell r="AB85">
            <v>0</v>
          </cell>
          <cell r="AC85">
            <v>0</v>
          </cell>
          <cell r="AD85">
            <v>987.5</v>
          </cell>
        </row>
        <row r="86">
          <cell r="B86" t="str">
            <v>PERSONAL DE SERVICIO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</row>
        <row r="87">
          <cell r="B87" t="str">
            <v>BAÑOS RAMIREZ AURELIO</v>
          </cell>
          <cell r="C87" t="str">
            <v>I</v>
          </cell>
          <cell r="D87" t="str">
            <v>M</v>
          </cell>
          <cell r="E87">
            <v>45</v>
          </cell>
          <cell r="F87">
            <v>198</v>
          </cell>
          <cell r="G87">
            <v>0</v>
          </cell>
          <cell r="H87">
            <v>2.37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375</v>
          </cell>
          <cell r="N87">
            <v>0</v>
          </cell>
          <cell r="O87">
            <v>75</v>
          </cell>
          <cell r="P87">
            <v>0</v>
          </cell>
          <cell r="Q87">
            <v>0</v>
          </cell>
          <cell r="R87">
            <v>100.00000000000004</v>
          </cell>
          <cell r="S87">
            <v>0</v>
          </cell>
          <cell r="T87">
            <v>0</v>
          </cell>
          <cell r="U87">
            <v>0</v>
          </cell>
          <cell r="V87">
            <v>14.065</v>
          </cell>
          <cell r="W87">
            <v>4.5449999999999999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568.61</v>
          </cell>
          <cell r="AD87">
            <v>1137.22</v>
          </cell>
        </row>
        <row r="88">
          <cell r="B88" t="str">
            <v>CALVA CAMPOS GAMANIEL</v>
          </cell>
          <cell r="C88" t="str">
            <v>I</v>
          </cell>
          <cell r="D88" t="str">
            <v>M</v>
          </cell>
          <cell r="E88">
            <v>45</v>
          </cell>
          <cell r="F88">
            <v>198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1023.09</v>
          </cell>
          <cell r="AD88">
            <v>1023.09</v>
          </cell>
        </row>
        <row r="89">
          <cell r="B89" t="str">
            <v>CALVA RAMOS MONICA</v>
          </cell>
          <cell r="C89" t="str">
            <v>D</v>
          </cell>
          <cell r="D89" t="str">
            <v>F</v>
          </cell>
          <cell r="E89">
            <v>45</v>
          </cell>
          <cell r="F89">
            <v>198</v>
          </cell>
          <cell r="G89">
            <v>0</v>
          </cell>
          <cell r="H89">
            <v>4.03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750</v>
          </cell>
          <cell r="N89">
            <v>0</v>
          </cell>
          <cell r="O89">
            <v>150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67.5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967.5</v>
          </cell>
        </row>
        <row r="90">
          <cell r="B90" t="str">
            <v>CASTILLO GALVEZ EDWARD ROBERT</v>
          </cell>
          <cell r="C90" t="str">
            <v>D</v>
          </cell>
          <cell r="D90" t="str">
            <v>M</v>
          </cell>
          <cell r="E90">
            <v>45</v>
          </cell>
          <cell r="F90">
            <v>198</v>
          </cell>
          <cell r="G90">
            <v>0</v>
          </cell>
          <cell r="H90">
            <v>3.75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750</v>
          </cell>
          <cell r="N90">
            <v>0</v>
          </cell>
          <cell r="O90">
            <v>150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900</v>
          </cell>
        </row>
        <row r="91">
          <cell r="B91" t="str">
            <v>CELI MARTINEZ SOLEDAD ISABEL</v>
          </cell>
          <cell r="C91" t="str">
            <v>I</v>
          </cell>
          <cell r="D91" t="str">
            <v>M</v>
          </cell>
          <cell r="E91">
            <v>45</v>
          </cell>
          <cell r="F91">
            <v>198</v>
          </cell>
          <cell r="G91">
            <v>0</v>
          </cell>
          <cell r="H91">
            <v>4.45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750</v>
          </cell>
          <cell r="N91">
            <v>0</v>
          </cell>
          <cell r="O91">
            <v>150</v>
          </cell>
          <cell r="P91">
            <v>0</v>
          </cell>
          <cell r="Q91">
            <v>0</v>
          </cell>
          <cell r="R91">
            <v>100</v>
          </cell>
          <cell r="S91">
            <v>0</v>
          </cell>
          <cell r="T91">
            <v>0</v>
          </cell>
          <cell r="U91">
            <v>67.5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533.75</v>
          </cell>
          <cell r="AC91">
            <v>0</v>
          </cell>
          <cell r="AD91">
            <v>1601.25</v>
          </cell>
        </row>
        <row r="92">
          <cell r="B92" t="str">
            <v>GAMARRA LOCONI SEGUNDO JUAN</v>
          </cell>
          <cell r="C92" t="str">
            <v>I</v>
          </cell>
          <cell r="D92" t="str">
            <v>M</v>
          </cell>
          <cell r="E92">
            <v>45</v>
          </cell>
          <cell r="F92">
            <v>198</v>
          </cell>
          <cell r="G92">
            <v>0</v>
          </cell>
          <cell r="H92">
            <v>2.02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375</v>
          </cell>
          <cell r="N92">
            <v>0</v>
          </cell>
          <cell r="O92">
            <v>41.25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67.5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229.89</v>
          </cell>
          <cell r="AC92">
            <v>483.75</v>
          </cell>
          <cell r="AD92">
            <v>1197.3899999999999</v>
          </cell>
        </row>
        <row r="93">
          <cell r="B93" t="str">
            <v>LOCONI SAMILLAN GUMERCINDO</v>
          </cell>
          <cell r="C93" t="str">
            <v>I</v>
          </cell>
          <cell r="D93" t="str">
            <v>M</v>
          </cell>
          <cell r="E93">
            <v>45</v>
          </cell>
          <cell r="F93">
            <v>198</v>
          </cell>
          <cell r="G93">
            <v>0</v>
          </cell>
          <cell r="H93">
            <v>4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750</v>
          </cell>
          <cell r="N93">
            <v>60</v>
          </cell>
          <cell r="O93">
            <v>150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480</v>
          </cell>
          <cell r="AD93">
            <v>1440</v>
          </cell>
        </row>
        <row r="94">
          <cell r="B94" t="str">
            <v>MIL CADENAS RUFINO FELIX</v>
          </cell>
          <cell r="C94" t="str">
            <v>I</v>
          </cell>
          <cell r="D94" t="str">
            <v>M</v>
          </cell>
          <cell r="E94">
            <v>45</v>
          </cell>
          <cell r="F94">
            <v>198</v>
          </cell>
          <cell r="G94">
            <v>0</v>
          </cell>
          <cell r="H94">
            <v>4.03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750</v>
          </cell>
          <cell r="N94">
            <v>0</v>
          </cell>
          <cell r="O94">
            <v>150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67.5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967.5</v>
          </cell>
        </row>
        <row r="95">
          <cell r="B95" t="str">
            <v>MIL CADENAS PEDRO MANUEL</v>
          </cell>
          <cell r="C95" t="str">
            <v>I</v>
          </cell>
          <cell r="D95" t="str">
            <v>M</v>
          </cell>
          <cell r="E95">
            <v>45</v>
          </cell>
          <cell r="F95">
            <v>198</v>
          </cell>
          <cell r="G95">
            <v>0</v>
          </cell>
          <cell r="H95">
            <v>2.71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375</v>
          </cell>
          <cell r="N95">
            <v>136.76499999999999</v>
          </cell>
          <cell r="O95">
            <v>41.25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67.5</v>
          </cell>
          <cell r="V95">
            <v>21.89</v>
          </cell>
          <cell r="W95">
            <v>7.07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649.47500000000002</v>
          </cell>
          <cell r="AD95">
            <v>1298.95</v>
          </cell>
        </row>
        <row r="96">
          <cell r="B96" t="str">
            <v>NEPO SECLEN FRANCISCO</v>
          </cell>
          <cell r="C96" t="str">
            <v>I</v>
          </cell>
          <cell r="D96" t="str">
            <v>M</v>
          </cell>
          <cell r="E96">
            <v>45</v>
          </cell>
          <cell r="F96">
            <v>198</v>
          </cell>
          <cell r="G96">
            <v>0</v>
          </cell>
          <cell r="H96">
            <v>4.03</v>
          </cell>
          <cell r="I96">
            <v>0</v>
          </cell>
          <cell r="J96">
            <v>0</v>
          </cell>
          <cell r="K96">
            <v>6</v>
          </cell>
          <cell r="L96">
            <v>0</v>
          </cell>
          <cell r="M96">
            <v>750</v>
          </cell>
          <cell r="N96">
            <v>0</v>
          </cell>
          <cell r="O96">
            <v>150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67.5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48.36</v>
          </cell>
          <cell r="AA96">
            <v>0</v>
          </cell>
          <cell r="AB96">
            <v>0</v>
          </cell>
          <cell r="AC96">
            <v>0</v>
          </cell>
          <cell r="AD96">
            <v>1015.86</v>
          </cell>
        </row>
        <row r="97">
          <cell r="B97" t="str">
            <v>NEPO SECLEN GREGORIO</v>
          </cell>
          <cell r="C97" t="str">
            <v>I</v>
          </cell>
          <cell r="D97" t="str">
            <v>M</v>
          </cell>
          <cell r="E97">
            <v>45</v>
          </cell>
          <cell r="F97">
            <v>198</v>
          </cell>
          <cell r="G97">
            <v>0</v>
          </cell>
          <cell r="H97">
            <v>1.92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375</v>
          </cell>
          <cell r="N97">
            <v>0</v>
          </cell>
          <cell r="O97">
            <v>75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7.7749999999999995</v>
          </cell>
          <cell r="W97">
            <v>2.52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460.29500000000002</v>
          </cell>
          <cell r="AD97">
            <v>920.58999999999992</v>
          </cell>
        </row>
        <row r="98">
          <cell r="B98" t="str">
            <v>RAMOS DE CALVA ANGELICA</v>
          </cell>
          <cell r="C98" t="str">
            <v>I</v>
          </cell>
          <cell r="D98" t="str">
            <v>F</v>
          </cell>
          <cell r="E98">
            <v>45</v>
          </cell>
          <cell r="F98">
            <v>198</v>
          </cell>
          <cell r="G98">
            <v>0</v>
          </cell>
          <cell r="H98">
            <v>1.88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375</v>
          </cell>
          <cell r="N98">
            <v>0</v>
          </cell>
          <cell r="O98">
            <v>75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450</v>
          </cell>
          <cell r="AD98">
            <v>900</v>
          </cell>
        </row>
        <row r="99">
          <cell r="B99" t="str">
            <v>REQUE DE CUYATE MARÍA ANGELICA</v>
          </cell>
          <cell r="C99" t="str">
            <v>I</v>
          </cell>
          <cell r="D99" t="str">
            <v>F</v>
          </cell>
          <cell r="E99">
            <v>45</v>
          </cell>
          <cell r="F99">
            <v>198</v>
          </cell>
          <cell r="G99">
            <v>0</v>
          </cell>
          <cell r="H99">
            <v>4</v>
          </cell>
          <cell r="I99">
            <v>0</v>
          </cell>
          <cell r="J99">
            <v>0</v>
          </cell>
          <cell r="K99">
            <v>52</v>
          </cell>
          <cell r="L99">
            <v>0</v>
          </cell>
          <cell r="M99">
            <v>750</v>
          </cell>
          <cell r="N99">
            <v>60</v>
          </cell>
          <cell r="O99">
            <v>150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416</v>
          </cell>
          <cell r="AA99">
            <v>0</v>
          </cell>
          <cell r="AB99">
            <v>0</v>
          </cell>
          <cell r="AC99">
            <v>0</v>
          </cell>
          <cell r="AD99">
            <v>1376</v>
          </cell>
        </row>
        <row r="100">
          <cell r="B100" t="str">
            <v>REQUE DE GAMARRA MARIÍA VICTORIA</v>
          </cell>
          <cell r="C100" t="str">
            <v>D</v>
          </cell>
          <cell r="D100" t="str">
            <v>F</v>
          </cell>
          <cell r="E100">
            <v>21</v>
          </cell>
          <cell r="F100">
            <v>92</v>
          </cell>
          <cell r="G100">
            <v>0</v>
          </cell>
          <cell r="H100">
            <v>2.81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675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675</v>
          </cell>
        </row>
        <row r="101">
          <cell r="B101" t="str">
            <v>REQUE FARRO ISABEL</v>
          </cell>
          <cell r="C101" t="str">
            <v>I</v>
          </cell>
          <cell r="D101" t="str">
            <v>F</v>
          </cell>
          <cell r="E101">
            <v>45</v>
          </cell>
          <cell r="F101">
            <v>198</v>
          </cell>
          <cell r="G101">
            <v>0</v>
          </cell>
          <cell r="H101">
            <v>1.92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375</v>
          </cell>
          <cell r="N101">
            <v>0</v>
          </cell>
          <cell r="O101">
            <v>75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7.7249999999999996</v>
          </cell>
          <cell r="W101">
            <v>2.5099999999999998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460.23500000000001</v>
          </cell>
          <cell r="AD101">
            <v>920.47</v>
          </cell>
        </row>
        <row r="102">
          <cell r="B102" t="str">
            <v>REQUE FARRO JOSE FELIX</v>
          </cell>
          <cell r="C102" t="str">
            <v>I</v>
          </cell>
          <cell r="D102" t="str">
            <v>M</v>
          </cell>
          <cell r="E102">
            <v>45</v>
          </cell>
          <cell r="F102">
            <v>198</v>
          </cell>
          <cell r="G102">
            <v>0</v>
          </cell>
          <cell r="H102">
            <v>2.02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375</v>
          </cell>
          <cell r="N102">
            <v>0</v>
          </cell>
          <cell r="O102">
            <v>41.25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67.5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55.11</v>
          </cell>
          <cell r="AC102">
            <v>483.75</v>
          </cell>
          <cell r="AD102">
            <v>1022.61</v>
          </cell>
        </row>
        <row r="103">
          <cell r="B103" t="str">
            <v>REQUE SECLEN ANDREA MARGARITA</v>
          </cell>
          <cell r="C103" t="str">
            <v>I</v>
          </cell>
          <cell r="D103" t="str">
            <v>F</v>
          </cell>
          <cell r="E103">
            <v>45</v>
          </cell>
          <cell r="F103">
            <v>198</v>
          </cell>
          <cell r="G103">
            <v>0</v>
          </cell>
          <cell r="H103">
            <v>2.02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375</v>
          </cell>
          <cell r="N103">
            <v>0</v>
          </cell>
          <cell r="O103">
            <v>41.25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67.5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483.75</v>
          </cell>
          <cell r="AD103">
            <v>967.5</v>
          </cell>
        </row>
        <row r="104">
          <cell r="B104" t="str">
            <v>VENTURA MENESES FRANCO</v>
          </cell>
          <cell r="C104" t="str">
            <v>I</v>
          </cell>
          <cell r="D104" t="str">
            <v>M</v>
          </cell>
          <cell r="E104">
            <v>45</v>
          </cell>
          <cell r="F104">
            <v>198</v>
          </cell>
          <cell r="G104">
            <v>0</v>
          </cell>
          <cell r="H104">
            <v>2.08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375</v>
          </cell>
          <cell r="N104">
            <v>0</v>
          </cell>
          <cell r="O104">
            <v>41.25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67.5</v>
          </cell>
          <cell r="V104">
            <v>10.895</v>
          </cell>
          <cell r="W104">
            <v>3.5150000000000001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498.16</v>
          </cell>
          <cell r="AD104">
            <v>996.31999999999994</v>
          </cell>
        </row>
        <row r="105">
          <cell r="B105" t="str">
            <v>VILLEGAS RODRIGUEZ CESAR</v>
          </cell>
          <cell r="C105" t="str">
            <v>I</v>
          </cell>
          <cell r="D105" t="str">
            <v>M</v>
          </cell>
          <cell r="E105">
            <v>45</v>
          </cell>
          <cell r="F105">
            <v>198</v>
          </cell>
          <cell r="G105">
            <v>0</v>
          </cell>
          <cell r="H105">
            <v>4.41</v>
          </cell>
          <cell r="I105">
            <v>11</v>
          </cell>
          <cell r="J105">
            <v>1</v>
          </cell>
          <cell r="K105">
            <v>0</v>
          </cell>
          <cell r="L105">
            <v>0</v>
          </cell>
          <cell r="M105">
            <v>750</v>
          </cell>
          <cell r="N105">
            <v>0</v>
          </cell>
          <cell r="O105">
            <v>218.67000000000002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67.5</v>
          </cell>
          <cell r="V105">
            <v>16.16</v>
          </cell>
          <cell r="W105">
            <v>5.17</v>
          </cell>
          <cell r="X105">
            <v>60.64</v>
          </cell>
          <cell r="Y105">
            <v>5.95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1124.0900000000004</v>
          </cell>
        </row>
        <row r="106">
          <cell r="B106" t="str">
            <v>TOTAL PERSONAL SERVICIO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10050</v>
          </cell>
          <cell r="N106">
            <v>256.76499999999999</v>
          </cell>
          <cell r="O106">
            <v>1774.92</v>
          </cell>
          <cell r="P106">
            <v>0</v>
          </cell>
          <cell r="Q106">
            <v>0</v>
          </cell>
          <cell r="R106">
            <v>200.00000000000006</v>
          </cell>
          <cell r="S106">
            <v>0</v>
          </cell>
          <cell r="T106">
            <v>0</v>
          </cell>
          <cell r="U106">
            <v>675</v>
          </cell>
          <cell r="V106">
            <v>78.509999999999991</v>
          </cell>
          <cell r="W106">
            <v>25.33</v>
          </cell>
          <cell r="X106">
            <v>60.64</v>
          </cell>
          <cell r="Y106">
            <v>5.95</v>
          </cell>
          <cell r="Z106">
            <v>464.36</v>
          </cell>
          <cell r="AA106">
            <v>0</v>
          </cell>
          <cell r="AB106">
            <v>1298.7499999999998</v>
          </cell>
          <cell r="AC106">
            <v>5561.1149999999998</v>
          </cell>
          <cell r="AD106">
            <v>20451.34</v>
          </cell>
        </row>
        <row r="107">
          <cell r="B107" t="str">
            <v xml:space="preserve">TOTAL PLANILLA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105.25</v>
          </cell>
          <cell r="J107">
            <v>42.25</v>
          </cell>
          <cell r="K107">
            <v>66</v>
          </cell>
          <cell r="L107">
            <v>0</v>
          </cell>
          <cell r="M107">
            <v>20623</v>
          </cell>
          <cell r="N107">
            <v>3873.8150000000001</v>
          </cell>
          <cell r="O107">
            <v>6572.66</v>
          </cell>
          <cell r="P107">
            <v>0</v>
          </cell>
          <cell r="Q107">
            <v>0</v>
          </cell>
          <cell r="R107">
            <v>200.00000000000006</v>
          </cell>
          <cell r="S107">
            <v>0</v>
          </cell>
          <cell r="T107">
            <v>500</v>
          </cell>
          <cell r="U107">
            <v>1147.5</v>
          </cell>
          <cell r="V107">
            <v>152.26999999999998</v>
          </cell>
          <cell r="W107">
            <v>49.12</v>
          </cell>
          <cell r="X107">
            <v>604.77</v>
          </cell>
          <cell r="Y107">
            <v>224.95</v>
          </cell>
          <cell r="Z107">
            <v>544.36</v>
          </cell>
          <cell r="AA107">
            <v>0</v>
          </cell>
          <cell r="AB107">
            <v>1298.7499999999998</v>
          </cell>
          <cell r="AC107">
            <v>152422.00499999998</v>
          </cell>
          <cell r="AD107">
            <v>188213.19999999998</v>
          </cell>
        </row>
      </sheetData>
      <sheetData sheetId="1">
        <row r="6">
          <cell r="B6" t="str">
            <v>PERSONAL DOCENTE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0.05</v>
          </cell>
          <cell r="AA6">
            <v>7.0000000000000007E-2</v>
          </cell>
          <cell r="AB6">
            <v>0.09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</row>
        <row r="7">
          <cell r="B7" t="str">
            <v>ABAD JAIME EUSEBIA</v>
          </cell>
          <cell r="C7" t="str">
            <v>I</v>
          </cell>
          <cell r="D7" t="str">
            <v>F</v>
          </cell>
          <cell r="E7">
            <v>40</v>
          </cell>
          <cell r="F7">
            <v>176</v>
          </cell>
          <cell r="G7">
            <v>8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848</v>
          </cell>
          <cell r="N7">
            <v>560</v>
          </cell>
          <cell r="O7">
            <v>67.5</v>
          </cell>
          <cell r="P7">
            <v>874.5</v>
          </cell>
          <cell r="Q7">
            <v>250</v>
          </cell>
          <cell r="R7">
            <v>0</v>
          </cell>
          <cell r="S7">
            <v>0</v>
          </cell>
          <cell r="T7">
            <v>0</v>
          </cell>
          <cell r="U7">
            <v>200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2800</v>
          </cell>
        </row>
        <row r="8">
          <cell r="B8" t="str">
            <v>AGÜERO PIANA NELLY</v>
          </cell>
          <cell r="C8" t="str">
            <v>I</v>
          </cell>
          <cell r="D8" t="str">
            <v>F</v>
          </cell>
          <cell r="E8">
            <v>40</v>
          </cell>
          <cell r="F8">
            <v>176</v>
          </cell>
          <cell r="G8">
            <v>8</v>
          </cell>
          <cell r="H8">
            <v>8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848</v>
          </cell>
          <cell r="N8">
            <v>560</v>
          </cell>
          <cell r="O8">
            <v>0</v>
          </cell>
          <cell r="P8">
            <v>369.99</v>
          </cell>
          <cell r="Q8">
            <v>250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54.42</v>
          </cell>
          <cell r="Y8">
            <v>17.59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2100</v>
          </cell>
        </row>
        <row r="9">
          <cell r="B9" t="str">
            <v>ALZA MORENO VICTORIA LILIANA</v>
          </cell>
          <cell r="C9" t="str">
            <v>D</v>
          </cell>
          <cell r="D9" t="str">
            <v>F</v>
          </cell>
          <cell r="E9">
            <v>40</v>
          </cell>
          <cell r="F9">
            <v>176</v>
          </cell>
          <cell r="G9">
            <v>8</v>
          </cell>
          <cell r="H9">
            <v>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848</v>
          </cell>
          <cell r="N9">
            <v>560</v>
          </cell>
          <cell r="O9">
            <v>0</v>
          </cell>
          <cell r="P9">
            <v>542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1950</v>
          </cell>
        </row>
        <row r="10">
          <cell r="B10" t="str">
            <v>ARANA SANCHEZ MONICA</v>
          </cell>
          <cell r="C10" t="str">
            <v>I</v>
          </cell>
          <cell r="D10" t="str">
            <v>F</v>
          </cell>
          <cell r="E10">
            <v>40</v>
          </cell>
          <cell r="F10">
            <v>176</v>
          </cell>
          <cell r="G10">
            <v>8</v>
          </cell>
          <cell r="H10">
            <v>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848</v>
          </cell>
          <cell r="N10">
            <v>560</v>
          </cell>
          <cell r="O10">
            <v>67.5</v>
          </cell>
          <cell r="P10">
            <v>572.16000000000008</v>
          </cell>
          <cell r="Q10">
            <v>0</v>
          </cell>
          <cell r="R10">
            <v>0</v>
          </cell>
          <cell r="S10">
            <v>0</v>
          </cell>
          <cell r="T10">
            <v>250</v>
          </cell>
          <cell r="U10">
            <v>0</v>
          </cell>
          <cell r="V10">
            <v>0</v>
          </cell>
          <cell r="W10">
            <v>0</v>
          </cell>
          <cell r="X10">
            <v>77.34</v>
          </cell>
          <cell r="Y10">
            <v>25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2400</v>
          </cell>
        </row>
        <row r="11">
          <cell r="B11" t="str">
            <v>ARRASCO ALEGRE JORGE LUIS</v>
          </cell>
          <cell r="C11" t="str">
            <v>D</v>
          </cell>
          <cell r="D11" t="str">
            <v>M</v>
          </cell>
          <cell r="E11">
            <v>40</v>
          </cell>
          <cell r="F11">
            <v>176</v>
          </cell>
          <cell r="G11">
            <v>8</v>
          </cell>
          <cell r="H11">
            <v>8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848</v>
          </cell>
          <cell r="N11">
            <v>560</v>
          </cell>
          <cell r="O11">
            <v>67.5</v>
          </cell>
          <cell r="P11">
            <v>1027.5899999999999</v>
          </cell>
          <cell r="Q11">
            <v>250</v>
          </cell>
          <cell r="R11">
            <v>400</v>
          </cell>
          <cell r="S11">
            <v>0</v>
          </cell>
          <cell r="T11">
            <v>0</v>
          </cell>
          <cell r="U11">
            <v>200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3353.09</v>
          </cell>
        </row>
        <row r="12">
          <cell r="B12" t="str">
            <v>BANDA REYES NIRZA VANESSA</v>
          </cell>
          <cell r="C12" t="str">
            <v>D</v>
          </cell>
          <cell r="D12" t="str">
            <v>F</v>
          </cell>
          <cell r="E12">
            <v>40</v>
          </cell>
          <cell r="F12">
            <v>176</v>
          </cell>
          <cell r="G12">
            <v>8</v>
          </cell>
          <cell r="H12">
            <v>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848</v>
          </cell>
          <cell r="N12">
            <v>560</v>
          </cell>
          <cell r="O12">
            <v>67.5</v>
          </cell>
          <cell r="P12">
            <v>367</v>
          </cell>
          <cell r="Q12">
            <v>250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2092.5</v>
          </cell>
        </row>
        <row r="13">
          <cell r="B13" t="str">
            <v>BUSTAMANTE PALACIOS ZORAIDA DEL PILAR</v>
          </cell>
          <cell r="C13" t="str">
            <v>D</v>
          </cell>
          <cell r="D13" t="str">
            <v>F</v>
          </cell>
          <cell r="E13">
            <v>40</v>
          </cell>
          <cell r="F13">
            <v>176</v>
          </cell>
          <cell r="G13">
            <v>8</v>
          </cell>
          <cell r="H13">
            <v>8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848</v>
          </cell>
          <cell r="N13">
            <v>560</v>
          </cell>
          <cell r="O13">
            <v>0</v>
          </cell>
          <cell r="P13">
            <v>392</v>
          </cell>
          <cell r="Q13">
            <v>250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2050</v>
          </cell>
        </row>
        <row r="14">
          <cell r="B14" t="str">
            <v>CABREJOS FERNANDEZ CARLOS ENRIQUE</v>
          </cell>
          <cell r="C14" t="str">
            <v>D</v>
          </cell>
          <cell r="D14" t="str">
            <v>F</v>
          </cell>
          <cell r="E14">
            <v>40</v>
          </cell>
          <cell r="F14">
            <v>176</v>
          </cell>
          <cell r="G14">
            <v>8</v>
          </cell>
          <cell r="H14">
            <v>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848</v>
          </cell>
          <cell r="N14">
            <v>560</v>
          </cell>
          <cell r="O14">
            <v>67.5</v>
          </cell>
          <cell r="P14">
            <v>300</v>
          </cell>
          <cell r="Q14">
            <v>250</v>
          </cell>
          <cell r="R14">
            <v>0</v>
          </cell>
          <cell r="S14">
            <v>0</v>
          </cell>
          <cell r="T14">
            <v>0</v>
          </cell>
          <cell r="U14">
            <v>200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2225.5</v>
          </cell>
        </row>
        <row r="15">
          <cell r="B15" t="str">
            <v>CAMPAÑA HUANAMBAL YOLANDA PAULA</v>
          </cell>
          <cell r="C15" t="str">
            <v>D</v>
          </cell>
          <cell r="D15" t="str">
            <v>F</v>
          </cell>
          <cell r="E15">
            <v>40</v>
          </cell>
          <cell r="F15">
            <v>176</v>
          </cell>
          <cell r="G15">
            <v>8</v>
          </cell>
          <cell r="H15">
            <v>8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848</v>
          </cell>
          <cell r="N15">
            <v>560</v>
          </cell>
          <cell r="O15">
            <v>67.5</v>
          </cell>
          <cell r="P15">
            <v>200</v>
          </cell>
          <cell r="Q15">
            <v>250</v>
          </cell>
          <cell r="R15">
            <v>0</v>
          </cell>
          <cell r="S15">
            <v>0</v>
          </cell>
          <cell r="T15">
            <v>0</v>
          </cell>
          <cell r="U15">
            <v>300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2225.5</v>
          </cell>
        </row>
        <row r="16">
          <cell r="B16" t="str">
            <v>CANALA ECHEVARRIA ARIAS IVAN</v>
          </cell>
          <cell r="C16" t="str">
            <v>I</v>
          </cell>
          <cell r="D16" t="str">
            <v>M</v>
          </cell>
          <cell r="E16">
            <v>40</v>
          </cell>
          <cell r="F16">
            <v>176</v>
          </cell>
          <cell r="G16">
            <v>8</v>
          </cell>
          <cell r="H16">
            <v>8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848</v>
          </cell>
          <cell r="N16">
            <v>560</v>
          </cell>
          <cell r="O16">
            <v>67.5</v>
          </cell>
          <cell r="P16">
            <v>3961.98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7437.48</v>
          </cell>
        </row>
        <row r="17">
          <cell r="B17" t="str">
            <v>CANGAHUALA ROMO MARIA ANGELICA</v>
          </cell>
          <cell r="C17" t="str">
            <v>D</v>
          </cell>
          <cell r="D17" t="str">
            <v>F</v>
          </cell>
          <cell r="E17">
            <v>40</v>
          </cell>
          <cell r="F17">
            <v>176</v>
          </cell>
          <cell r="G17">
            <v>8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848</v>
          </cell>
          <cell r="N17">
            <v>560</v>
          </cell>
          <cell r="O17">
            <v>67.5</v>
          </cell>
          <cell r="P17">
            <v>1118.82</v>
          </cell>
          <cell r="Q17">
            <v>0</v>
          </cell>
          <cell r="R17">
            <v>400</v>
          </cell>
          <cell r="S17">
            <v>800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3794.3199999999997</v>
          </cell>
        </row>
        <row r="18">
          <cell r="B18" t="str">
            <v>CASAS ZEÑA SARITA ESTHER</v>
          </cell>
          <cell r="C18" t="str">
            <v>D</v>
          </cell>
          <cell r="D18" t="str">
            <v>F</v>
          </cell>
          <cell r="E18">
            <v>40</v>
          </cell>
          <cell r="F18">
            <v>176</v>
          </cell>
          <cell r="G18">
            <v>8</v>
          </cell>
          <cell r="H18">
            <v>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848</v>
          </cell>
          <cell r="N18">
            <v>560</v>
          </cell>
          <cell r="O18">
            <v>0</v>
          </cell>
          <cell r="P18">
            <v>342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1750</v>
          </cell>
        </row>
        <row r="19">
          <cell r="B19" t="str">
            <v>CASTRO GALVEZ MONICA</v>
          </cell>
          <cell r="C19" t="str">
            <v>I</v>
          </cell>
          <cell r="D19" t="str">
            <v>F</v>
          </cell>
          <cell r="E19">
            <v>40</v>
          </cell>
          <cell r="F19">
            <v>176</v>
          </cell>
          <cell r="G19">
            <v>8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848</v>
          </cell>
          <cell r="N19">
            <v>560</v>
          </cell>
          <cell r="O19">
            <v>0</v>
          </cell>
          <cell r="P19">
            <v>491.06999999999994</v>
          </cell>
          <cell r="Q19">
            <v>0</v>
          </cell>
          <cell r="R19">
            <v>0</v>
          </cell>
          <cell r="S19">
            <v>0</v>
          </cell>
          <cell r="T19">
            <v>350</v>
          </cell>
          <cell r="U19">
            <v>0</v>
          </cell>
          <cell r="V19">
            <v>0</v>
          </cell>
          <cell r="W19">
            <v>0</v>
          </cell>
          <cell r="X19">
            <v>76.319999999999993</v>
          </cell>
          <cell r="Y19">
            <v>24.61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2350</v>
          </cell>
        </row>
        <row r="20">
          <cell r="B20" t="str">
            <v>CASTRO SAMILLAN SUSANA</v>
          </cell>
          <cell r="C20" t="str">
            <v>I</v>
          </cell>
          <cell r="D20" t="str">
            <v>F</v>
          </cell>
          <cell r="E20">
            <v>26</v>
          </cell>
          <cell r="F20">
            <v>114</v>
          </cell>
          <cell r="G20">
            <v>8</v>
          </cell>
          <cell r="H20">
            <v>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848</v>
          </cell>
          <cell r="N20">
            <v>560</v>
          </cell>
          <cell r="O20">
            <v>0</v>
          </cell>
          <cell r="P20">
            <v>167.12000000000012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99.64</v>
          </cell>
          <cell r="Y20">
            <v>32.14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1706.9000000000003</v>
          </cell>
        </row>
        <row r="21">
          <cell r="B21" t="str">
            <v>CASTRO VASQUEZ GLORIA</v>
          </cell>
          <cell r="C21" t="str">
            <v>I</v>
          </cell>
          <cell r="D21" t="str">
            <v>F</v>
          </cell>
          <cell r="E21">
            <v>40</v>
          </cell>
          <cell r="F21">
            <v>176</v>
          </cell>
          <cell r="G21">
            <v>8</v>
          </cell>
          <cell r="H21">
            <v>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848</v>
          </cell>
          <cell r="N21">
            <v>560</v>
          </cell>
          <cell r="O21">
            <v>0</v>
          </cell>
          <cell r="P21">
            <v>642</v>
          </cell>
          <cell r="Q21">
            <v>250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2300</v>
          </cell>
        </row>
        <row r="22">
          <cell r="B22" t="str">
            <v>CHICOMA CHANKAY ROXANA CEDELINDA</v>
          </cell>
          <cell r="C22" t="str">
            <v>I</v>
          </cell>
          <cell r="D22" t="str">
            <v>F</v>
          </cell>
          <cell r="E22">
            <v>40</v>
          </cell>
          <cell r="F22">
            <v>176</v>
          </cell>
          <cell r="G22">
            <v>8</v>
          </cell>
          <cell r="H22">
            <v>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848</v>
          </cell>
          <cell r="N22">
            <v>560</v>
          </cell>
          <cell r="O22">
            <v>67.5</v>
          </cell>
          <cell r="P22">
            <v>300</v>
          </cell>
          <cell r="Q22">
            <v>250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2025.5</v>
          </cell>
        </row>
        <row r="23">
          <cell r="B23" t="str">
            <v>CHICOMA FLORES KARINA JASMIN</v>
          </cell>
          <cell r="C23" t="str">
            <v>D</v>
          </cell>
          <cell r="D23" t="str">
            <v>F</v>
          </cell>
          <cell r="E23">
            <v>40</v>
          </cell>
          <cell r="F23">
            <v>176</v>
          </cell>
          <cell r="G23">
            <v>8</v>
          </cell>
          <cell r="H23">
            <v>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848</v>
          </cell>
          <cell r="N23">
            <v>560</v>
          </cell>
          <cell r="O23">
            <v>0</v>
          </cell>
          <cell r="P23">
            <v>292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1700</v>
          </cell>
        </row>
        <row r="24">
          <cell r="B24" t="str">
            <v>CHIMOY ESQUIVES ROSA BEATRIZ</v>
          </cell>
          <cell r="C24" t="str">
            <v>D</v>
          </cell>
          <cell r="D24" t="str">
            <v>F</v>
          </cell>
          <cell r="E24">
            <v>40</v>
          </cell>
          <cell r="F24">
            <v>176</v>
          </cell>
          <cell r="G24">
            <v>8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848</v>
          </cell>
          <cell r="N24">
            <v>560</v>
          </cell>
          <cell r="O24">
            <v>0</v>
          </cell>
          <cell r="P24">
            <v>1285.92</v>
          </cell>
          <cell r="Q24">
            <v>0</v>
          </cell>
          <cell r="R24">
            <v>0</v>
          </cell>
          <cell r="S24">
            <v>800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3493.92</v>
          </cell>
        </row>
        <row r="25">
          <cell r="B25" t="str">
            <v>CHUNG CHANG DE KCAM DORA PICTAU</v>
          </cell>
          <cell r="C25" t="str">
            <v>D</v>
          </cell>
          <cell r="D25" t="str">
            <v>F</v>
          </cell>
          <cell r="E25">
            <v>40</v>
          </cell>
          <cell r="F25">
            <v>176</v>
          </cell>
          <cell r="G25">
            <v>8</v>
          </cell>
          <cell r="H25">
            <v>8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848</v>
          </cell>
          <cell r="N25">
            <v>560</v>
          </cell>
          <cell r="O25">
            <v>67.5</v>
          </cell>
          <cell r="P25">
            <v>242</v>
          </cell>
          <cell r="Q25">
            <v>250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1967.5</v>
          </cell>
        </row>
        <row r="26">
          <cell r="B26" t="str">
            <v>CORNEJO BARDALES LUISA MARCELA</v>
          </cell>
          <cell r="C26" t="str">
            <v>I</v>
          </cell>
          <cell r="D26" t="str">
            <v>F</v>
          </cell>
          <cell r="E26">
            <v>40</v>
          </cell>
          <cell r="F26">
            <v>176</v>
          </cell>
          <cell r="G26">
            <v>8</v>
          </cell>
          <cell r="H26">
            <v>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848</v>
          </cell>
          <cell r="N26">
            <v>560</v>
          </cell>
          <cell r="O26">
            <v>67.5</v>
          </cell>
          <cell r="P26">
            <v>1003.43</v>
          </cell>
          <cell r="Q26">
            <v>0</v>
          </cell>
          <cell r="R26">
            <v>0</v>
          </cell>
          <cell r="S26">
            <v>800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3278.93</v>
          </cell>
        </row>
        <row r="27">
          <cell r="B27" t="str">
            <v>CORNEJO REYES VICKY LESLY</v>
          </cell>
          <cell r="C27" t="str">
            <v>D</v>
          </cell>
          <cell r="D27" t="str">
            <v>F</v>
          </cell>
          <cell r="E27">
            <v>40</v>
          </cell>
          <cell r="F27">
            <v>176</v>
          </cell>
          <cell r="G27">
            <v>8</v>
          </cell>
          <cell r="H27">
            <v>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848</v>
          </cell>
          <cell r="N27">
            <v>560</v>
          </cell>
          <cell r="O27">
            <v>67.5</v>
          </cell>
          <cell r="P27">
            <v>392</v>
          </cell>
          <cell r="Q27">
            <v>250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2117.5</v>
          </cell>
        </row>
        <row r="28">
          <cell r="B28" t="str">
            <v>CORTEZ CASTILLO PEDRO ENRIQUE</v>
          </cell>
          <cell r="C28" t="str">
            <v>D</v>
          </cell>
          <cell r="D28" t="str">
            <v>F</v>
          </cell>
          <cell r="E28">
            <v>40</v>
          </cell>
          <cell r="F28">
            <v>176</v>
          </cell>
          <cell r="G28">
            <v>8</v>
          </cell>
          <cell r="H28">
            <v>8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848</v>
          </cell>
          <cell r="N28">
            <v>560</v>
          </cell>
          <cell r="O28">
            <v>67.5</v>
          </cell>
          <cell r="P28">
            <v>292</v>
          </cell>
          <cell r="Q28">
            <v>250</v>
          </cell>
          <cell r="R28">
            <v>0</v>
          </cell>
          <cell r="S28">
            <v>0</v>
          </cell>
          <cell r="T28">
            <v>0</v>
          </cell>
          <cell r="U28">
            <v>300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2317.5</v>
          </cell>
        </row>
        <row r="29">
          <cell r="B29" t="str">
            <v>COSTILLA TORRES JORGE HUGO</v>
          </cell>
          <cell r="C29" t="str">
            <v>D</v>
          </cell>
          <cell r="D29" t="str">
            <v>F</v>
          </cell>
          <cell r="E29">
            <v>40</v>
          </cell>
          <cell r="F29">
            <v>176</v>
          </cell>
          <cell r="G29">
            <v>8</v>
          </cell>
          <cell r="H29">
            <v>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848</v>
          </cell>
          <cell r="N29">
            <v>560</v>
          </cell>
          <cell r="O29">
            <v>0</v>
          </cell>
          <cell r="P29">
            <v>492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1900</v>
          </cell>
        </row>
        <row r="30">
          <cell r="B30" t="str">
            <v>CUEVA CASTILLO JUDITG MARIA</v>
          </cell>
          <cell r="C30" t="str">
            <v>D</v>
          </cell>
          <cell r="D30" t="str">
            <v>F</v>
          </cell>
          <cell r="E30">
            <v>40</v>
          </cell>
          <cell r="F30">
            <v>176</v>
          </cell>
          <cell r="G30">
            <v>8</v>
          </cell>
          <cell r="H30">
            <v>8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848</v>
          </cell>
          <cell r="N30">
            <v>560</v>
          </cell>
          <cell r="O30">
            <v>67.5</v>
          </cell>
          <cell r="P30">
            <v>274.5</v>
          </cell>
          <cell r="Q30">
            <v>250</v>
          </cell>
          <cell r="R30">
            <v>0</v>
          </cell>
          <cell r="S30">
            <v>0</v>
          </cell>
          <cell r="T30">
            <v>0</v>
          </cell>
          <cell r="U30">
            <v>200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2200</v>
          </cell>
        </row>
        <row r="31">
          <cell r="B31" t="str">
            <v>CUEVA ESPINAL HAMILTON GREGORY</v>
          </cell>
          <cell r="C31" t="str">
            <v>D</v>
          </cell>
          <cell r="D31" t="str">
            <v>F</v>
          </cell>
          <cell r="E31">
            <v>40</v>
          </cell>
          <cell r="F31">
            <v>176</v>
          </cell>
          <cell r="G31">
            <v>8</v>
          </cell>
          <cell r="H31">
            <v>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848</v>
          </cell>
          <cell r="N31">
            <v>560</v>
          </cell>
          <cell r="O31">
            <v>67.5</v>
          </cell>
          <cell r="P31">
            <v>242</v>
          </cell>
          <cell r="Q31">
            <v>250</v>
          </cell>
          <cell r="R31">
            <v>0</v>
          </cell>
          <cell r="S31">
            <v>0</v>
          </cell>
          <cell r="T31">
            <v>200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2167.5</v>
          </cell>
        </row>
        <row r="32">
          <cell r="B32" t="str">
            <v>CUMPA VASQUEZ JORGE ANTONIO</v>
          </cell>
          <cell r="C32" t="str">
            <v>D</v>
          </cell>
          <cell r="D32" t="str">
            <v>F</v>
          </cell>
          <cell r="E32">
            <v>40</v>
          </cell>
          <cell r="F32">
            <v>176</v>
          </cell>
          <cell r="G32">
            <v>8</v>
          </cell>
          <cell r="H32">
            <v>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848</v>
          </cell>
          <cell r="N32">
            <v>560</v>
          </cell>
          <cell r="O32">
            <v>0</v>
          </cell>
          <cell r="P32">
            <v>66.22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1474.22</v>
          </cell>
        </row>
        <row r="33">
          <cell r="B33" t="str">
            <v>DAVILA UGAZ MARCELA</v>
          </cell>
          <cell r="C33" t="str">
            <v>I</v>
          </cell>
          <cell r="D33" t="str">
            <v>F</v>
          </cell>
          <cell r="E33">
            <v>40</v>
          </cell>
          <cell r="F33">
            <v>176</v>
          </cell>
          <cell r="G33">
            <v>8</v>
          </cell>
          <cell r="H33">
            <v>8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848</v>
          </cell>
          <cell r="N33">
            <v>560</v>
          </cell>
          <cell r="O33">
            <v>67.5</v>
          </cell>
          <cell r="P33">
            <v>2005.06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55.75</v>
          </cell>
          <cell r="Y33">
            <v>17.96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3554.27</v>
          </cell>
        </row>
        <row r="34">
          <cell r="B34" t="str">
            <v>DAVILA VALDERA LADY VIOLETA</v>
          </cell>
          <cell r="C34" t="str">
            <v>D</v>
          </cell>
          <cell r="D34" t="str">
            <v>F</v>
          </cell>
          <cell r="E34">
            <v>40</v>
          </cell>
          <cell r="F34">
            <v>176</v>
          </cell>
          <cell r="G34">
            <v>8</v>
          </cell>
          <cell r="H34">
            <v>8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848</v>
          </cell>
          <cell r="N34">
            <v>560</v>
          </cell>
          <cell r="O34">
            <v>0</v>
          </cell>
          <cell r="P34">
            <v>442</v>
          </cell>
          <cell r="Q34">
            <v>250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2100</v>
          </cell>
        </row>
        <row r="35">
          <cell r="B35" t="str">
            <v>DELGADO LEYVA MIGUEL</v>
          </cell>
          <cell r="C35" t="str">
            <v>I</v>
          </cell>
          <cell r="D35" t="str">
            <v>M</v>
          </cell>
          <cell r="E35">
            <v>40</v>
          </cell>
          <cell r="F35">
            <v>176</v>
          </cell>
          <cell r="G35">
            <v>8</v>
          </cell>
          <cell r="H35">
            <v>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848</v>
          </cell>
          <cell r="N35">
            <v>560</v>
          </cell>
          <cell r="O35">
            <v>0</v>
          </cell>
          <cell r="P35">
            <v>628.29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85.93</v>
          </cell>
          <cell r="Y35">
            <v>27.78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2150</v>
          </cell>
        </row>
        <row r="36">
          <cell r="B36" t="str">
            <v>DIANDERAS HUAIHUACA JUAN CARLOS</v>
          </cell>
          <cell r="C36" t="str">
            <v>D</v>
          </cell>
          <cell r="D36" t="str">
            <v>M</v>
          </cell>
          <cell r="E36">
            <v>40</v>
          </cell>
          <cell r="F36">
            <v>176</v>
          </cell>
          <cell r="G36">
            <v>8</v>
          </cell>
          <cell r="H36">
            <v>8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848</v>
          </cell>
          <cell r="N36">
            <v>560</v>
          </cell>
          <cell r="O36">
            <v>67.5</v>
          </cell>
          <cell r="P36">
            <v>5410.34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2000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8885.84</v>
          </cell>
        </row>
        <row r="37">
          <cell r="B37" t="str">
            <v>DIAZ ZULOETA HOYOS EVELYN LAURA</v>
          </cell>
          <cell r="C37" t="str">
            <v>D</v>
          </cell>
          <cell r="D37" t="str">
            <v>F</v>
          </cell>
          <cell r="E37">
            <v>30</v>
          </cell>
          <cell r="F37">
            <v>132</v>
          </cell>
          <cell r="G37">
            <v>8</v>
          </cell>
          <cell r="H37">
            <v>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848</v>
          </cell>
          <cell r="N37">
            <v>560</v>
          </cell>
          <cell r="O37">
            <v>0</v>
          </cell>
          <cell r="P37">
            <v>542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1950</v>
          </cell>
        </row>
        <row r="38">
          <cell r="B38" t="str">
            <v>ESPINOZA GALVEZ VIRGINIA AMPARO</v>
          </cell>
          <cell r="C38" t="str">
            <v>D</v>
          </cell>
          <cell r="D38" t="str">
            <v>F</v>
          </cell>
          <cell r="E38">
            <v>30</v>
          </cell>
          <cell r="F38">
            <v>132</v>
          </cell>
          <cell r="G38">
            <v>8</v>
          </cell>
          <cell r="H38">
            <v>8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848</v>
          </cell>
          <cell r="N38">
            <v>560</v>
          </cell>
          <cell r="O38">
            <v>67.5</v>
          </cell>
          <cell r="P38">
            <v>342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1817.5</v>
          </cell>
        </row>
        <row r="39">
          <cell r="B39" t="str">
            <v>ESTELA VASQUEZ EDGARD</v>
          </cell>
          <cell r="C39" t="str">
            <v>I</v>
          </cell>
          <cell r="D39" t="str">
            <v>M</v>
          </cell>
          <cell r="E39">
            <v>30</v>
          </cell>
          <cell r="F39">
            <v>132</v>
          </cell>
          <cell r="G39">
            <v>8</v>
          </cell>
          <cell r="H39">
            <v>8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848</v>
          </cell>
          <cell r="N39">
            <v>208</v>
          </cell>
          <cell r="O39">
            <v>67.5</v>
          </cell>
          <cell r="P39">
            <v>726.5</v>
          </cell>
          <cell r="Q39">
            <v>250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2100</v>
          </cell>
        </row>
        <row r="40">
          <cell r="B40" t="str">
            <v>FUSTAMANTE VASQUEZ YURI YESENIA</v>
          </cell>
          <cell r="C40" t="str">
            <v>I</v>
          </cell>
          <cell r="D40" t="str">
            <v>F</v>
          </cell>
          <cell r="E40">
            <v>40</v>
          </cell>
          <cell r="F40">
            <v>176</v>
          </cell>
          <cell r="G40">
            <v>8</v>
          </cell>
          <cell r="H40">
            <v>8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848</v>
          </cell>
          <cell r="N40">
            <v>560</v>
          </cell>
          <cell r="O40">
            <v>67.5</v>
          </cell>
          <cell r="P40">
            <v>392</v>
          </cell>
          <cell r="Q40">
            <v>250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2117.5</v>
          </cell>
        </row>
        <row r="41">
          <cell r="B41" t="str">
            <v>GALARRETA APAESTEGUI MAYTE CECILIA</v>
          </cell>
          <cell r="C41" t="str">
            <v>I</v>
          </cell>
          <cell r="D41" t="str">
            <v>M</v>
          </cell>
          <cell r="E41">
            <v>40</v>
          </cell>
          <cell r="F41">
            <v>176</v>
          </cell>
          <cell r="G41">
            <v>8</v>
          </cell>
          <cell r="H41">
            <v>8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848</v>
          </cell>
          <cell r="N41">
            <v>560</v>
          </cell>
          <cell r="O41">
            <v>67.5</v>
          </cell>
          <cell r="P41">
            <v>3167.38</v>
          </cell>
          <cell r="Q41">
            <v>0</v>
          </cell>
          <cell r="R41">
            <v>0</v>
          </cell>
          <cell r="S41">
            <v>800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5442.88</v>
          </cell>
        </row>
        <row r="42">
          <cell r="B42" t="str">
            <v>GAMONAL MACHUCA LILIANA</v>
          </cell>
          <cell r="C42" t="str">
            <v>I</v>
          </cell>
          <cell r="D42" t="str">
            <v>F</v>
          </cell>
          <cell r="E42">
            <v>40</v>
          </cell>
          <cell r="F42">
            <v>176</v>
          </cell>
          <cell r="G42">
            <v>8</v>
          </cell>
          <cell r="H42">
            <v>8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848</v>
          </cell>
          <cell r="N42">
            <v>560</v>
          </cell>
          <cell r="O42">
            <v>67.5</v>
          </cell>
          <cell r="P42">
            <v>374.5</v>
          </cell>
          <cell r="Q42">
            <v>250</v>
          </cell>
          <cell r="R42">
            <v>0</v>
          </cell>
          <cell r="S42">
            <v>0</v>
          </cell>
          <cell r="T42">
            <v>0</v>
          </cell>
          <cell r="U42">
            <v>200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2300</v>
          </cell>
        </row>
        <row r="43">
          <cell r="B43" t="str">
            <v>GAVIDIA PEÑA GLADYS</v>
          </cell>
          <cell r="C43" t="str">
            <v>I</v>
          </cell>
          <cell r="D43" t="str">
            <v>F</v>
          </cell>
          <cell r="E43">
            <v>40</v>
          </cell>
          <cell r="F43">
            <v>176</v>
          </cell>
          <cell r="G43">
            <v>8</v>
          </cell>
          <cell r="H43">
            <v>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848</v>
          </cell>
          <cell r="N43">
            <v>560</v>
          </cell>
          <cell r="O43">
            <v>0</v>
          </cell>
          <cell r="P43">
            <v>903.21</v>
          </cell>
          <cell r="Q43">
            <v>250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95.65</v>
          </cell>
          <cell r="Y43">
            <v>30.91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2687.77</v>
          </cell>
        </row>
        <row r="44">
          <cell r="B44" t="str">
            <v>GONZALES NAVARRO MONICA IVONNE</v>
          </cell>
          <cell r="C44" t="str">
            <v>I</v>
          </cell>
          <cell r="D44" t="str">
            <v>F</v>
          </cell>
          <cell r="E44">
            <v>40</v>
          </cell>
          <cell r="F44">
            <v>176</v>
          </cell>
          <cell r="G44">
            <v>8</v>
          </cell>
          <cell r="H44">
            <v>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848</v>
          </cell>
          <cell r="N44">
            <v>560</v>
          </cell>
          <cell r="O44">
            <v>67.5</v>
          </cell>
          <cell r="P44">
            <v>528.21</v>
          </cell>
          <cell r="Q44">
            <v>250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69.05</v>
          </cell>
          <cell r="Y44">
            <v>22.24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2345</v>
          </cell>
        </row>
        <row r="45">
          <cell r="B45" t="str">
            <v>GONZALES VERA MARIA LUZ</v>
          </cell>
          <cell r="C45" t="str">
            <v>I</v>
          </cell>
          <cell r="D45" t="str">
            <v>F</v>
          </cell>
          <cell r="E45">
            <v>40</v>
          </cell>
          <cell r="F45">
            <v>176</v>
          </cell>
          <cell r="G45">
            <v>8</v>
          </cell>
          <cell r="H45">
            <v>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848</v>
          </cell>
          <cell r="N45">
            <v>560</v>
          </cell>
          <cell r="O45">
            <v>67.5</v>
          </cell>
          <cell r="P45">
            <v>543.6400000000001</v>
          </cell>
          <cell r="Q45">
            <v>0</v>
          </cell>
          <cell r="R45">
            <v>0</v>
          </cell>
          <cell r="S45">
            <v>0</v>
          </cell>
          <cell r="T45">
            <v>250</v>
          </cell>
          <cell r="U45">
            <v>0</v>
          </cell>
          <cell r="V45">
            <v>0</v>
          </cell>
          <cell r="W45">
            <v>0</v>
          </cell>
          <cell r="X45">
            <v>57.39</v>
          </cell>
          <cell r="Y45">
            <v>18.47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2345</v>
          </cell>
        </row>
        <row r="46">
          <cell r="B46" t="str">
            <v>GUEVARA TELLO JORGE</v>
          </cell>
          <cell r="C46" t="str">
            <v>I</v>
          </cell>
          <cell r="D46" t="str">
            <v>M</v>
          </cell>
          <cell r="E46">
            <v>40</v>
          </cell>
          <cell r="F46">
            <v>176</v>
          </cell>
          <cell r="G46">
            <v>8</v>
          </cell>
          <cell r="H46">
            <v>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848</v>
          </cell>
          <cell r="N46">
            <v>560</v>
          </cell>
          <cell r="O46">
            <v>0</v>
          </cell>
          <cell r="P46">
            <v>722.77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90.13</v>
          </cell>
          <cell r="Y46">
            <v>29.1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2250</v>
          </cell>
        </row>
        <row r="47">
          <cell r="B47" t="str">
            <v>HERNANDEZ CENTURION ADITA AMALIA</v>
          </cell>
          <cell r="C47" t="str">
            <v>D</v>
          </cell>
          <cell r="D47" t="str">
            <v>F</v>
          </cell>
          <cell r="E47">
            <v>40</v>
          </cell>
          <cell r="F47">
            <v>176</v>
          </cell>
          <cell r="G47">
            <v>8</v>
          </cell>
          <cell r="H47">
            <v>8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848</v>
          </cell>
          <cell r="N47">
            <v>560</v>
          </cell>
          <cell r="O47">
            <v>67.5</v>
          </cell>
          <cell r="P47">
            <v>474.5</v>
          </cell>
          <cell r="Q47">
            <v>250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2200</v>
          </cell>
        </row>
        <row r="48">
          <cell r="B48" t="str">
            <v>HERNANDEZ GIRON MIKE HAMILTON</v>
          </cell>
          <cell r="C48" t="str">
            <v>D</v>
          </cell>
          <cell r="D48" t="str">
            <v>M</v>
          </cell>
          <cell r="E48">
            <v>40</v>
          </cell>
          <cell r="F48">
            <v>176</v>
          </cell>
          <cell r="G48">
            <v>8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848</v>
          </cell>
          <cell r="N48">
            <v>560</v>
          </cell>
          <cell r="O48">
            <v>0</v>
          </cell>
          <cell r="P48">
            <v>450</v>
          </cell>
          <cell r="Q48">
            <v>250</v>
          </cell>
          <cell r="R48">
            <v>0</v>
          </cell>
          <cell r="S48">
            <v>0</v>
          </cell>
          <cell r="T48">
            <v>0</v>
          </cell>
          <cell r="U48">
            <v>400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2508</v>
          </cell>
        </row>
        <row r="49">
          <cell r="B49" t="str">
            <v>HERRERA BALCAZAR CARMEN</v>
          </cell>
          <cell r="C49" t="str">
            <v>I</v>
          </cell>
          <cell r="D49" t="str">
            <v>F</v>
          </cell>
          <cell r="E49">
            <v>40</v>
          </cell>
          <cell r="F49">
            <v>176</v>
          </cell>
          <cell r="G49">
            <v>8</v>
          </cell>
          <cell r="H49">
            <v>8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848</v>
          </cell>
          <cell r="N49">
            <v>560</v>
          </cell>
          <cell r="O49">
            <v>67.5</v>
          </cell>
          <cell r="P49">
            <v>1292.5</v>
          </cell>
          <cell r="Q49">
            <v>250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114.88</v>
          </cell>
          <cell r="Y49">
            <v>37.119999999999997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3170</v>
          </cell>
        </row>
        <row r="50">
          <cell r="B50" t="str">
            <v>HORNE BRINE MOLLY ELIZABETH</v>
          </cell>
          <cell r="C50" t="str">
            <v>D</v>
          </cell>
          <cell r="D50" t="str">
            <v>F</v>
          </cell>
          <cell r="E50">
            <v>40</v>
          </cell>
          <cell r="F50">
            <v>176</v>
          </cell>
          <cell r="G50">
            <v>8</v>
          </cell>
          <cell r="H50">
            <v>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848</v>
          </cell>
          <cell r="N50">
            <v>560</v>
          </cell>
          <cell r="O50">
            <v>0</v>
          </cell>
          <cell r="P50">
            <v>1958.35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200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3566.35</v>
          </cell>
        </row>
        <row r="51">
          <cell r="B51" t="str">
            <v>LEON SOTO MARTINA</v>
          </cell>
          <cell r="C51" t="str">
            <v>I</v>
          </cell>
          <cell r="D51" t="str">
            <v>F</v>
          </cell>
          <cell r="E51">
            <v>40</v>
          </cell>
          <cell r="F51">
            <v>176</v>
          </cell>
          <cell r="G51">
            <v>8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848</v>
          </cell>
          <cell r="N51">
            <v>560</v>
          </cell>
          <cell r="O51">
            <v>67.5</v>
          </cell>
          <cell r="P51">
            <v>637.16000000000008</v>
          </cell>
          <cell r="Q51">
            <v>250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62.3</v>
          </cell>
          <cell r="Y51">
            <v>20.04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2445</v>
          </cell>
        </row>
        <row r="52">
          <cell r="B52" t="str">
            <v>LEYVA MEZA MARCEL ULISES</v>
          </cell>
          <cell r="C52" t="str">
            <v>D</v>
          </cell>
          <cell r="D52" t="str">
            <v>F</v>
          </cell>
          <cell r="E52">
            <v>40</v>
          </cell>
          <cell r="F52">
            <v>176</v>
          </cell>
          <cell r="G52">
            <v>8</v>
          </cell>
          <cell r="H52">
            <v>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848</v>
          </cell>
          <cell r="N52">
            <v>560</v>
          </cell>
          <cell r="O52">
            <v>67.5</v>
          </cell>
          <cell r="P52">
            <v>342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1817.5</v>
          </cell>
        </row>
        <row r="53">
          <cell r="B53" t="str">
            <v>MAITTRE GASTELO DE VILCHEZ LEDY ELDA</v>
          </cell>
          <cell r="C53" t="str">
            <v>I</v>
          </cell>
          <cell r="D53" t="str">
            <v>F</v>
          </cell>
          <cell r="E53">
            <v>40</v>
          </cell>
          <cell r="F53">
            <v>176</v>
          </cell>
          <cell r="G53">
            <v>8</v>
          </cell>
          <cell r="H53">
            <v>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848</v>
          </cell>
          <cell r="N53">
            <v>560</v>
          </cell>
          <cell r="O53">
            <v>0</v>
          </cell>
          <cell r="P53">
            <v>1090.3600000000001</v>
          </cell>
          <cell r="Q53">
            <v>250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127.36</v>
          </cell>
          <cell r="Y53">
            <v>41.04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2916.76</v>
          </cell>
        </row>
        <row r="54">
          <cell r="B54" t="str">
            <v>MAJAIL MAYORGA MARI GRABIELA</v>
          </cell>
          <cell r="C54" t="str">
            <v>I</v>
          </cell>
          <cell r="D54" t="str">
            <v>F</v>
          </cell>
          <cell r="E54">
            <v>40</v>
          </cell>
          <cell r="F54">
            <v>176</v>
          </cell>
          <cell r="G54">
            <v>8</v>
          </cell>
          <cell r="H54">
            <v>8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848</v>
          </cell>
          <cell r="N54">
            <v>560</v>
          </cell>
          <cell r="O54">
            <v>0</v>
          </cell>
          <cell r="P54">
            <v>392</v>
          </cell>
          <cell r="Q54">
            <v>250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2050</v>
          </cell>
        </row>
        <row r="55">
          <cell r="B55" t="str">
            <v>MARIN SOJO JORGE HERNAN</v>
          </cell>
          <cell r="C55" t="str">
            <v>I</v>
          </cell>
          <cell r="D55" t="str">
            <v>F</v>
          </cell>
          <cell r="E55">
            <v>44</v>
          </cell>
          <cell r="F55">
            <v>194</v>
          </cell>
          <cell r="G55">
            <v>8</v>
          </cell>
          <cell r="H55">
            <v>8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848</v>
          </cell>
          <cell r="N55">
            <v>704</v>
          </cell>
          <cell r="O55">
            <v>67.5</v>
          </cell>
          <cell r="P55">
            <v>2154.31</v>
          </cell>
          <cell r="Q55">
            <v>0</v>
          </cell>
          <cell r="R55">
            <v>0</v>
          </cell>
          <cell r="S55">
            <v>800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4573.8099999999995</v>
          </cell>
        </row>
        <row r="56">
          <cell r="B56" t="str">
            <v>MELENDEZ MANTILLA MARIA TERESA</v>
          </cell>
          <cell r="C56" t="str">
            <v>D</v>
          </cell>
          <cell r="D56" t="str">
            <v>F</v>
          </cell>
          <cell r="E56">
            <v>44</v>
          </cell>
          <cell r="F56">
            <v>194</v>
          </cell>
          <cell r="G56">
            <v>8</v>
          </cell>
          <cell r="H56">
            <v>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848</v>
          </cell>
          <cell r="N56">
            <v>704</v>
          </cell>
          <cell r="O56">
            <v>67.5</v>
          </cell>
          <cell r="P56">
            <v>348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1967.5</v>
          </cell>
        </row>
        <row r="57">
          <cell r="B57" t="str">
            <v>MELGAR MUÑIZ MARIANNA</v>
          </cell>
          <cell r="C57" t="str">
            <v>I</v>
          </cell>
          <cell r="D57" t="str">
            <v>F</v>
          </cell>
          <cell r="E57">
            <v>40</v>
          </cell>
          <cell r="F57">
            <v>176</v>
          </cell>
          <cell r="G57">
            <v>8</v>
          </cell>
          <cell r="H57">
            <v>8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848</v>
          </cell>
          <cell r="N57">
            <v>560</v>
          </cell>
          <cell r="O57">
            <v>67.5</v>
          </cell>
          <cell r="P57">
            <v>1815.79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2000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5291.29</v>
          </cell>
        </row>
        <row r="58">
          <cell r="B58" t="str">
            <v>MENDOZA UGAS LALINDA</v>
          </cell>
          <cell r="C58" t="str">
            <v>D</v>
          </cell>
          <cell r="D58" t="str">
            <v>F</v>
          </cell>
          <cell r="E58">
            <v>40</v>
          </cell>
          <cell r="F58">
            <v>176</v>
          </cell>
          <cell r="G58">
            <v>8</v>
          </cell>
          <cell r="H58">
            <v>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848</v>
          </cell>
          <cell r="N58">
            <v>560</v>
          </cell>
          <cell r="O58">
            <v>0</v>
          </cell>
          <cell r="P58">
            <v>1299.5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2707.5</v>
          </cell>
        </row>
        <row r="59">
          <cell r="B59" t="str">
            <v>MERA MONSALVE CESAR</v>
          </cell>
          <cell r="C59" t="str">
            <v>I</v>
          </cell>
          <cell r="D59" t="str">
            <v>M</v>
          </cell>
          <cell r="E59">
            <v>24</v>
          </cell>
          <cell r="F59">
            <v>106</v>
          </cell>
          <cell r="G59">
            <v>8</v>
          </cell>
          <cell r="H59">
            <v>8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848</v>
          </cell>
          <cell r="N59">
            <v>543.77</v>
          </cell>
          <cell r="O59">
            <v>67.5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39.9</v>
          </cell>
          <cell r="Y59">
            <v>12.83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1512</v>
          </cell>
        </row>
        <row r="60">
          <cell r="B60" t="str">
            <v>MESTANZA HURTADO CYNTHIA DEL ROCIO</v>
          </cell>
          <cell r="C60" t="str">
            <v>D</v>
          </cell>
          <cell r="D60" t="str">
            <v>F</v>
          </cell>
          <cell r="E60">
            <v>24</v>
          </cell>
          <cell r="F60">
            <v>106</v>
          </cell>
          <cell r="G60">
            <v>8</v>
          </cell>
          <cell r="H60">
            <v>8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848</v>
          </cell>
          <cell r="N60">
            <v>560</v>
          </cell>
          <cell r="O60">
            <v>67.5</v>
          </cell>
          <cell r="P60">
            <v>292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1767.5</v>
          </cell>
        </row>
        <row r="61">
          <cell r="B61" t="str">
            <v>MOCARRO AGUILAR MERY GIOVANNY</v>
          </cell>
          <cell r="C61" t="str">
            <v>I</v>
          </cell>
          <cell r="D61" t="str">
            <v>F</v>
          </cell>
          <cell r="E61">
            <v>40</v>
          </cell>
          <cell r="F61">
            <v>176</v>
          </cell>
          <cell r="G61">
            <v>8</v>
          </cell>
          <cell r="H61">
            <v>8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848</v>
          </cell>
          <cell r="N61">
            <v>560</v>
          </cell>
          <cell r="O61">
            <v>67.5</v>
          </cell>
          <cell r="P61">
            <v>2312.5100000000002</v>
          </cell>
          <cell r="Q61">
            <v>250</v>
          </cell>
          <cell r="R61">
            <v>0</v>
          </cell>
          <cell r="S61">
            <v>0</v>
          </cell>
          <cell r="T61">
            <v>0</v>
          </cell>
          <cell r="U61">
            <v>200</v>
          </cell>
          <cell r="V61">
            <v>0</v>
          </cell>
          <cell r="W61">
            <v>0</v>
          </cell>
          <cell r="X61">
            <v>91.66</v>
          </cell>
          <cell r="Y61">
            <v>29.63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4359.3</v>
          </cell>
        </row>
        <row r="62">
          <cell r="B62" t="str">
            <v>MOCARRO WILLIS MARIA LUCIA</v>
          </cell>
          <cell r="C62" t="str">
            <v>D</v>
          </cell>
          <cell r="D62" t="str">
            <v>F</v>
          </cell>
          <cell r="E62">
            <v>40</v>
          </cell>
          <cell r="F62">
            <v>176</v>
          </cell>
          <cell r="G62">
            <v>8</v>
          </cell>
          <cell r="H62">
            <v>8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848</v>
          </cell>
          <cell r="N62">
            <v>560</v>
          </cell>
          <cell r="O62">
            <v>0</v>
          </cell>
          <cell r="P62">
            <v>617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2025</v>
          </cell>
        </row>
        <row r="63">
          <cell r="B63" t="str">
            <v>MONTENEGRO REQUEJO MARIA ANTONIETA</v>
          </cell>
          <cell r="C63" t="str">
            <v>I</v>
          </cell>
          <cell r="D63" t="str">
            <v>F</v>
          </cell>
          <cell r="E63">
            <v>40</v>
          </cell>
          <cell r="F63">
            <v>176</v>
          </cell>
          <cell r="G63">
            <v>8</v>
          </cell>
          <cell r="H63">
            <v>8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848</v>
          </cell>
          <cell r="N63">
            <v>560</v>
          </cell>
          <cell r="O63">
            <v>67.5</v>
          </cell>
          <cell r="P63">
            <v>710.36999999999989</v>
          </cell>
          <cell r="Q63">
            <v>250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80.2</v>
          </cell>
          <cell r="Y63">
            <v>25.93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2541.9999999999995</v>
          </cell>
        </row>
        <row r="64">
          <cell r="B64" t="str">
            <v>MONTOYA GONZALES, MARIA TERESA</v>
          </cell>
          <cell r="C64" t="str">
            <v>I</v>
          </cell>
          <cell r="D64" t="str">
            <v>F</v>
          </cell>
          <cell r="E64">
            <v>40</v>
          </cell>
          <cell r="F64">
            <v>176</v>
          </cell>
          <cell r="G64">
            <v>8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848</v>
          </cell>
          <cell r="N64">
            <v>560</v>
          </cell>
          <cell r="O64">
            <v>67.5</v>
          </cell>
          <cell r="P64">
            <v>1024.5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400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2900</v>
          </cell>
        </row>
        <row r="65">
          <cell r="B65" t="str">
            <v>MOZA CHAVARRY ROCIO ESTHER</v>
          </cell>
          <cell r="C65" t="str">
            <v>D</v>
          </cell>
          <cell r="D65" t="str">
            <v>F</v>
          </cell>
          <cell r="E65">
            <v>40</v>
          </cell>
          <cell r="F65">
            <v>176</v>
          </cell>
          <cell r="G65">
            <v>8</v>
          </cell>
          <cell r="H65">
            <v>8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848</v>
          </cell>
          <cell r="N65">
            <v>560</v>
          </cell>
          <cell r="O65">
            <v>0</v>
          </cell>
          <cell r="P65">
            <v>392</v>
          </cell>
          <cell r="Q65">
            <v>250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2050</v>
          </cell>
        </row>
        <row r="66">
          <cell r="B66" t="str">
            <v>OLIVO VELASQUEZ MARIA DEL MILAGRO</v>
          </cell>
          <cell r="C66" t="str">
            <v>D</v>
          </cell>
          <cell r="D66" t="str">
            <v>F</v>
          </cell>
          <cell r="E66">
            <v>40</v>
          </cell>
          <cell r="F66">
            <v>176</v>
          </cell>
          <cell r="G66">
            <v>8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848</v>
          </cell>
          <cell r="N66">
            <v>560</v>
          </cell>
          <cell r="O66">
            <v>0</v>
          </cell>
          <cell r="P66">
            <v>392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1800</v>
          </cell>
        </row>
        <row r="67">
          <cell r="B67" t="str">
            <v>ORTIZ ESQUERRE ANDREA MARIELLA</v>
          </cell>
          <cell r="C67" t="str">
            <v>D</v>
          </cell>
          <cell r="D67" t="str">
            <v>M</v>
          </cell>
          <cell r="E67">
            <v>40</v>
          </cell>
          <cell r="F67">
            <v>176</v>
          </cell>
          <cell r="G67">
            <v>8</v>
          </cell>
          <cell r="H67">
            <v>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848</v>
          </cell>
          <cell r="N67">
            <v>560</v>
          </cell>
          <cell r="O67">
            <v>0</v>
          </cell>
          <cell r="P67">
            <v>200</v>
          </cell>
          <cell r="Q67">
            <v>250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1858</v>
          </cell>
        </row>
        <row r="68">
          <cell r="B68" t="str">
            <v>PALACIOS TARRILLO MARTHA ELIZABETH</v>
          </cell>
          <cell r="C68" t="str">
            <v>D</v>
          </cell>
          <cell r="D68" t="str">
            <v>M</v>
          </cell>
          <cell r="E68">
            <v>40</v>
          </cell>
          <cell r="F68">
            <v>176</v>
          </cell>
          <cell r="G68">
            <v>8</v>
          </cell>
          <cell r="H68">
            <v>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848</v>
          </cell>
          <cell r="N68">
            <v>560</v>
          </cell>
          <cell r="O68">
            <v>0</v>
          </cell>
          <cell r="P68">
            <v>342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1750</v>
          </cell>
        </row>
        <row r="69">
          <cell r="B69" t="str">
            <v>PANANA FARROÑAN KATTY TERESA</v>
          </cell>
          <cell r="C69" t="str">
            <v>D</v>
          </cell>
          <cell r="D69" t="str">
            <v>M</v>
          </cell>
          <cell r="E69">
            <v>40</v>
          </cell>
          <cell r="F69">
            <v>176</v>
          </cell>
          <cell r="G69">
            <v>8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848</v>
          </cell>
          <cell r="N69">
            <v>560</v>
          </cell>
          <cell r="O69">
            <v>0</v>
          </cell>
          <cell r="P69">
            <v>292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1700</v>
          </cell>
        </row>
        <row r="70">
          <cell r="B70" t="str">
            <v>PEREZ ACUÑA IVAN MARTIN</v>
          </cell>
          <cell r="C70" t="str">
            <v>D</v>
          </cell>
          <cell r="D70" t="str">
            <v>M</v>
          </cell>
          <cell r="E70">
            <v>40</v>
          </cell>
          <cell r="F70">
            <v>176</v>
          </cell>
          <cell r="G70">
            <v>8</v>
          </cell>
          <cell r="H70">
            <v>8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848</v>
          </cell>
          <cell r="N70">
            <v>560</v>
          </cell>
          <cell r="O70">
            <v>0</v>
          </cell>
          <cell r="P70">
            <v>242</v>
          </cell>
          <cell r="Q70">
            <v>250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1900</v>
          </cell>
        </row>
        <row r="71">
          <cell r="B71" t="str">
            <v>PLAZA DE VASQUEZ  MARINA LUCRECIA</v>
          </cell>
          <cell r="C71" t="str">
            <v>I</v>
          </cell>
          <cell r="D71" t="str">
            <v>F</v>
          </cell>
          <cell r="E71">
            <v>40</v>
          </cell>
          <cell r="F71">
            <v>176</v>
          </cell>
          <cell r="G71">
            <v>8</v>
          </cell>
          <cell r="H71">
            <v>8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848</v>
          </cell>
          <cell r="N71">
            <v>560</v>
          </cell>
          <cell r="O71">
            <v>0</v>
          </cell>
          <cell r="P71">
            <v>659.86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68.34</v>
          </cell>
          <cell r="Y71">
            <v>22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2158.2000000000003</v>
          </cell>
        </row>
        <row r="72">
          <cell r="B72" t="str">
            <v>PORTOCARRERO MORE LUCIANA</v>
          </cell>
          <cell r="C72" t="str">
            <v>I</v>
          </cell>
          <cell r="D72" t="str">
            <v>F</v>
          </cell>
          <cell r="E72">
            <v>40</v>
          </cell>
          <cell r="F72">
            <v>176</v>
          </cell>
          <cell r="G72">
            <v>8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848</v>
          </cell>
          <cell r="N72">
            <v>560</v>
          </cell>
          <cell r="O72">
            <v>67.5</v>
          </cell>
          <cell r="P72">
            <v>638.63000000000011</v>
          </cell>
          <cell r="Q72">
            <v>250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97.39</v>
          </cell>
          <cell r="Y72">
            <v>31.48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2493</v>
          </cell>
        </row>
        <row r="73">
          <cell r="B73" t="str">
            <v>PUESCAS MANAY DANIEL ENRIQUE</v>
          </cell>
          <cell r="C73" t="str">
            <v>D</v>
          </cell>
          <cell r="D73" t="str">
            <v>F</v>
          </cell>
          <cell r="E73">
            <v>40</v>
          </cell>
          <cell r="F73">
            <v>176</v>
          </cell>
          <cell r="G73">
            <v>8</v>
          </cell>
          <cell r="H73">
            <v>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848</v>
          </cell>
          <cell r="N73">
            <v>560</v>
          </cell>
          <cell r="O73">
            <v>67.5</v>
          </cell>
          <cell r="P73">
            <v>342</v>
          </cell>
          <cell r="Q73">
            <v>250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2067.5</v>
          </cell>
        </row>
        <row r="74">
          <cell r="B74" t="str">
            <v>QUEVEDO TAPIA ANDINA</v>
          </cell>
          <cell r="C74" t="str">
            <v>I</v>
          </cell>
          <cell r="D74" t="str">
            <v>F</v>
          </cell>
          <cell r="E74">
            <v>40</v>
          </cell>
          <cell r="F74">
            <v>176</v>
          </cell>
          <cell r="G74">
            <v>8</v>
          </cell>
          <cell r="H74">
            <v>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848</v>
          </cell>
          <cell r="N74">
            <v>560</v>
          </cell>
          <cell r="O74">
            <v>67.5</v>
          </cell>
          <cell r="P74">
            <v>719.48</v>
          </cell>
          <cell r="Q74">
            <v>250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90.74</v>
          </cell>
          <cell r="Y74">
            <v>29.28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2565</v>
          </cell>
        </row>
        <row r="75">
          <cell r="B75" t="str">
            <v>QUEVEDO WILLYS PATRICIA KARLA</v>
          </cell>
          <cell r="C75" t="str">
            <v>D</v>
          </cell>
          <cell r="D75" t="str">
            <v>F</v>
          </cell>
          <cell r="E75">
            <v>40</v>
          </cell>
          <cell r="F75">
            <v>176</v>
          </cell>
          <cell r="G75">
            <v>8</v>
          </cell>
          <cell r="H75">
            <v>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848</v>
          </cell>
          <cell r="N75">
            <v>560</v>
          </cell>
          <cell r="O75">
            <v>67.5</v>
          </cell>
          <cell r="P75">
            <v>292</v>
          </cell>
          <cell r="Q75">
            <v>250</v>
          </cell>
          <cell r="R75">
            <v>400</v>
          </cell>
          <cell r="S75">
            <v>0</v>
          </cell>
          <cell r="T75">
            <v>0</v>
          </cell>
          <cell r="U75">
            <v>400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2817.5</v>
          </cell>
        </row>
        <row r="76">
          <cell r="B76" t="str">
            <v>QUIROZ LOZADA DE ARBULU ANAHI YANINA</v>
          </cell>
          <cell r="C76" t="str">
            <v>I</v>
          </cell>
          <cell r="D76" t="str">
            <v>F</v>
          </cell>
          <cell r="E76">
            <v>40</v>
          </cell>
          <cell r="F76">
            <v>176</v>
          </cell>
          <cell r="G76">
            <v>8</v>
          </cell>
          <cell r="H76">
            <v>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848</v>
          </cell>
          <cell r="N76">
            <v>560</v>
          </cell>
          <cell r="O76">
            <v>67.5</v>
          </cell>
          <cell r="P76">
            <v>392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1867.5</v>
          </cell>
        </row>
        <row r="77">
          <cell r="B77" t="str">
            <v>RAMIREZ REYES LILIANA LUISA</v>
          </cell>
          <cell r="C77" t="str">
            <v>I</v>
          </cell>
          <cell r="D77" t="str">
            <v>F</v>
          </cell>
          <cell r="E77">
            <v>40</v>
          </cell>
          <cell r="F77">
            <v>176</v>
          </cell>
          <cell r="G77">
            <v>8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848</v>
          </cell>
          <cell r="N77">
            <v>560</v>
          </cell>
          <cell r="O77">
            <v>67.5</v>
          </cell>
          <cell r="P77">
            <v>580.15000000000009</v>
          </cell>
          <cell r="Q77">
            <v>250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77.34</v>
          </cell>
          <cell r="Y77">
            <v>25.01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2408.0000000000005</v>
          </cell>
        </row>
        <row r="78">
          <cell r="B78" t="str">
            <v>RICCIO IPANAQUE GISELA</v>
          </cell>
          <cell r="C78" t="str">
            <v>D</v>
          </cell>
          <cell r="D78" t="str">
            <v>F</v>
          </cell>
          <cell r="E78">
            <v>40</v>
          </cell>
          <cell r="F78">
            <v>176</v>
          </cell>
          <cell r="G78">
            <v>8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848</v>
          </cell>
          <cell r="N78">
            <v>560</v>
          </cell>
          <cell r="O78">
            <v>67.5</v>
          </cell>
          <cell r="P78">
            <v>692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2167.5</v>
          </cell>
        </row>
        <row r="79">
          <cell r="B79" t="str">
            <v>RIVAS PONCE KARLA PATRICIA</v>
          </cell>
          <cell r="C79" t="str">
            <v>D</v>
          </cell>
          <cell r="D79" t="str">
            <v>M</v>
          </cell>
          <cell r="E79">
            <v>40</v>
          </cell>
          <cell r="F79">
            <v>176</v>
          </cell>
          <cell r="G79">
            <v>8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848</v>
          </cell>
          <cell r="N79">
            <v>560</v>
          </cell>
          <cell r="O79">
            <v>0</v>
          </cell>
          <cell r="P79">
            <v>242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1650</v>
          </cell>
        </row>
        <row r="80">
          <cell r="B80" t="str">
            <v>RODRIGUEZ ROMERO DE THOISY OLGA NEIDA</v>
          </cell>
          <cell r="C80" t="str">
            <v>D</v>
          </cell>
          <cell r="D80" t="str">
            <v>F</v>
          </cell>
          <cell r="E80">
            <v>40</v>
          </cell>
          <cell r="F80">
            <v>176</v>
          </cell>
          <cell r="G80">
            <v>8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848</v>
          </cell>
          <cell r="N80">
            <v>560</v>
          </cell>
          <cell r="O80">
            <v>67.5</v>
          </cell>
          <cell r="P80">
            <v>3103.57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4579.07</v>
          </cell>
        </row>
        <row r="81">
          <cell r="B81" t="str">
            <v>ROJAS SALAZAR KARLA ISABEL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848</v>
          </cell>
          <cell r="N81">
            <v>560</v>
          </cell>
          <cell r="O81">
            <v>67.5</v>
          </cell>
          <cell r="P81">
            <v>2018.42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3493.92</v>
          </cell>
        </row>
        <row r="82">
          <cell r="B82" t="str">
            <v>RUIZ SALAVERRY CLAUDIA CECILIA</v>
          </cell>
          <cell r="C82" t="str">
            <v>D</v>
          </cell>
          <cell r="D82" t="str">
            <v>F</v>
          </cell>
          <cell r="E82">
            <v>40</v>
          </cell>
          <cell r="F82">
            <v>176</v>
          </cell>
          <cell r="G82">
            <v>8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848</v>
          </cell>
          <cell r="N82">
            <v>560</v>
          </cell>
          <cell r="O82">
            <v>67.5</v>
          </cell>
          <cell r="P82">
            <v>524.5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2000</v>
          </cell>
        </row>
        <row r="83">
          <cell r="B83" t="str">
            <v>SALDARRIAGA HERRERA RICARDO</v>
          </cell>
          <cell r="C83" t="str">
            <v>I</v>
          </cell>
          <cell r="D83" t="str">
            <v>M</v>
          </cell>
          <cell r="E83">
            <v>29</v>
          </cell>
          <cell r="F83">
            <v>128</v>
          </cell>
          <cell r="G83">
            <v>8</v>
          </cell>
          <cell r="H83">
            <v>8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848</v>
          </cell>
          <cell r="N83">
            <v>176</v>
          </cell>
          <cell r="O83">
            <v>67.5</v>
          </cell>
          <cell r="P83">
            <v>701.6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61.89</v>
          </cell>
          <cell r="Y83">
            <v>20.010000000000002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1875</v>
          </cell>
        </row>
        <row r="84">
          <cell r="B84" t="str">
            <v>SAMILLAN ZURITA RUTH SILVANA</v>
          </cell>
          <cell r="C84" t="str">
            <v>I</v>
          </cell>
          <cell r="D84" t="str">
            <v>F</v>
          </cell>
          <cell r="E84">
            <v>40</v>
          </cell>
          <cell r="F84">
            <v>176</v>
          </cell>
          <cell r="G84">
            <v>8</v>
          </cell>
          <cell r="H84">
            <v>8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848</v>
          </cell>
          <cell r="N84">
            <v>560</v>
          </cell>
          <cell r="O84">
            <v>67.5</v>
          </cell>
          <cell r="P84">
            <v>524.5</v>
          </cell>
          <cell r="Q84">
            <v>250</v>
          </cell>
          <cell r="R84">
            <v>400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2650</v>
          </cell>
        </row>
        <row r="85">
          <cell r="B85" t="str">
            <v>SANCHEZ MUÑOZ FILOMENA JANETT</v>
          </cell>
          <cell r="C85" t="str">
            <v>D</v>
          </cell>
          <cell r="D85" t="str">
            <v>F</v>
          </cell>
          <cell r="E85">
            <v>40</v>
          </cell>
          <cell r="F85">
            <v>176</v>
          </cell>
          <cell r="G85">
            <v>8</v>
          </cell>
          <cell r="H85">
            <v>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848</v>
          </cell>
          <cell r="N85">
            <v>560</v>
          </cell>
          <cell r="O85">
            <v>67.5</v>
          </cell>
          <cell r="P85">
            <v>300</v>
          </cell>
          <cell r="Q85">
            <v>250</v>
          </cell>
          <cell r="R85">
            <v>0</v>
          </cell>
          <cell r="S85">
            <v>0</v>
          </cell>
          <cell r="T85">
            <v>0</v>
          </cell>
          <cell r="U85">
            <v>400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2425.5</v>
          </cell>
        </row>
        <row r="86">
          <cell r="B86" t="str">
            <v>SANGIO ALONSO MERCEDES OLINDA</v>
          </cell>
          <cell r="C86" t="str">
            <v>D</v>
          </cell>
          <cell r="D86" t="str">
            <v>F</v>
          </cell>
          <cell r="E86">
            <v>40</v>
          </cell>
          <cell r="F86">
            <v>176</v>
          </cell>
          <cell r="G86">
            <v>8</v>
          </cell>
          <cell r="H86">
            <v>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848</v>
          </cell>
          <cell r="N86">
            <v>560</v>
          </cell>
          <cell r="O86">
            <v>0</v>
          </cell>
          <cell r="P86">
            <v>3550.66</v>
          </cell>
          <cell r="Q86">
            <v>0</v>
          </cell>
          <cell r="R86">
            <v>450</v>
          </cell>
          <cell r="S86">
            <v>0</v>
          </cell>
          <cell r="T86">
            <v>0</v>
          </cell>
          <cell r="U86">
            <v>200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5608.66</v>
          </cell>
        </row>
        <row r="87">
          <cell r="B87" t="str">
            <v>SIALER HERRERA ELVA ROSA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848</v>
          </cell>
          <cell r="N87">
            <v>560</v>
          </cell>
          <cell r="O87">
            <v>0</v>
          </cell>
          <cell r="P87">
            <v>2115.71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3523.71</v>
          </cell>
        </row>
        <row r="88">
          <cell r="B88" t="str">
            <v>TABOADA ARANA JULIO ALEX</v>
          </cell>
          <cell r="C88" t="str">
            <v>I</v>
          </cell>
          <cell r="D88" t="str">
            <v>M</v>
          </cell>
          <cell r="E88">
            <v>26</v>
          </cell>
          <cell r="F88">
            <v>114</v>
          </cell>
          <cell r="G88">
            <v>8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848</v>
          </cell>
          <cell r="N88">
            <v>560</v>
          </cell>
          <cell r="O88">
            <v>67.5</v>
          </cell>
          <cell r="P88">
            <v>60.490000000000009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54.42</v>
          </cell>
          <cell r="Y88">
            <v>17.59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1608</v>
          </cell>
        </row>
        <row r="89">
          <cell r="B89" t="str">
            <v>TUÑOQUE GUTIERREZ CIRO MANUEL</v>
          </cell>
          <cell r="C89" t="str">
            <v>I</v>
          </cell>
          <cell r="D89" t="str">
            <v>M</v>
          </cell>
          <cell r="E89">
            <v>40</v>
          </cell>
          <cell r="F89">
            <v>176</v>
          </cell>
          <cell r="G89">
            <v>8</v>
          </cell>
          <cell r="H89">
            <v>8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848</v>
          </cell>
          <cell r="N89">
            <v>560</v>
          </cell>
          <cell r="O89">
            <v>0</v>
          </cell>
          <cell r="P89">
            <v>442</v>
          </cell>
          <cell r="Q89">
            <v>250</v>
          </cell>
          <cell r="R89">
            <v>0</v>
          </cell>
          <cell r="S89">
            <v>0</v>
          </cell>
          <cell r="T89">
            <v>0</v>
          </cell>
          <cell r="U89">
            <v>400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2500</v>
          </cell>
        </row>
        <row r="90">
          <cell r="B90" t="str">
            <v>VALENZUELA VALDEZ JUAN JORGE</v>
          </cell>
          <cell r="C90" t="str">
            <v>D</v>
          </cell>
          <cell r="D90" t="str">
            <v>F</v>
          </cell>
          <cell r="E90">
            <v>40</v>
          </cell>
          <cell r="F90">
            <v>176</v>
          </cell>
          <cell r="G90">
            <v>8</v>
          </cell>
          <cell r="H90">
            <v>8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848</v>
          </cell>
          <cell r="N90">
            <v>560</v>
          </cell>
          <cell r="O90">
            <v>67.5</v>
          </cell>
          <cell r="P90">
            <v>2124.5</v>
          </cell>
          <cell r="Q90">
            <v>0</v>
          </cell>
          <cell r="R90">
            <v>400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4000</v>
          </cell>
        </row>
        <row r="91">
          <cell r="B91" t="str">
            <v>VARAS CASTILLO MERCEDES DEL PILAR</v>
          </cell>
          <cell r="C91" t="str">
            <v>D</v>
          </cell>
          <cell r="D91" t="str">
            <v>F</v>
          </cell>
          <cell r="E91">
            <v>40</v>
          </cell>
          <cell r="F91">
            <v>176</v>
          </cell>
          <cell r="G91">
            <v>8</v>
          </cell>
          <cell r="H91">
            <v>8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848</v>
          </cell>
          <cell r="N91">
            <v>560</v>
          </cell>
          <cell r="O91">
            <v>0</v>
          </cell>
          <cell r="P91">
            <v>2423.13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1500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5331.13</v>
          </cell>
        </row>
        <row r="92">
          <cell r="B92" t="str">
            <v>VARGAS DIAZ MILAGROS LILIA</v>
          </cell>
          <cell r="C92" t="str">
            <v>D</v>
          </cell>
          <cell r="D92" t="str">
            <v>F</v>
          </cell>
          <cell r="E92">
            <v>40</v>
          </cell>
          <cell r="F92">
            <v>176</v>
          </cell>
          <cell r="G92">
            <v>8</v>
          </cell>
          <cell r="H92">
            <v>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848</v>
          </cell>
          <cell r="N92">
            <v>560</v>
          </cell>
          <cell r="O92">
            <v>0</v>
          </cell>
          <cell r="P92">
            <v>367</v>
          </cell>
          <cell r="Q92">
            <v>250</v>
          </cell>
          <cell r="R92">
            <v>0</v>
          </cell>
          <cell r="S92">
            <v>0</v>
          </cell>
          <cell r="T92">
            <v>0</v>
          </cell>
          <cell r="U92">
            <v>200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2225</v>
          </cell>
        </row>
        <row r="93">
          <cell r="B93" t="str">
            <v>VARIAS FLORES SUSY OLIVIA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452.26666666666665</v>
          </cell>
          <cell r="N93">
            <v>298.66666666666669</v>
          </cell>
          <cell r="O93">
            <v>0</v>
          </cell>
          <cell r="P93">
            <v>240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990.93333333333339</v>
          </cell>
        </row>
        <row r="94">
          <cell r="B94" t="str">
            <v>VASQUEZ LA SERNA HENRY MARTIN</v>
          </cell>
          <cell r="C94" t="str">
            <v>I</v>
          </cell>
          <cell r="D94" t="str">
            <v>M</v>
          </cell>
          <cell r="E94">
            <v>40</v>
          </cell>
          <cell r="F94">
            <v>176</v>
          </cell>
          <cell r="G94">
            <v>8</v>
          </cell>
          <cell r="H94">
            <v>8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848</v>
          </cell>
          <cell r="N94">
            <v>560</v>
          </cell>
          <cell r="O94">
            <v>67.5</v>
          </cell>
          <cell r="P94">
            <v>3470.07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1500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6445.57</v>
          </cell>
        </row>
        <row r="95">
          <cell r="B95" t="str">
            <v>VENTURA POEMAPE RONALD ALBERTO</v>
          </cell>
          <cell r="C95" t="str">
            <v>I</v>
          </cell>
          <cell r="D95" t="str">
            <v>M</v>
          </cell>
          <cell r="E95">
            <v>40</v>
          </cell>
          <cell r="F95">
            <v>176</v>
          </cell>
          <cell r="G95">
            <v>8</v>
          </cell>
          <cell r="H95">
            <v>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848</v>
          </cell>
          <cell r="N95">
            <v>560</v>
          </cell>
          <cell r="O95">
            <v>67.5</v>
          </cell>
          <cell r="P95">
            <v>774.5</v>
          </cell>
          <cell r="Q95">
            <v>250</v>
          </cell>
          <cell r="R95">
            <v>0</v>
          </cell>
          <cell r="S95">
            <v>0</v>
          </cell>
          <cell r="T95">
            <v>0</v>
          </cell>
          <cell r="U95">
            <v>400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2900</v>
          </cell>
        </row>
        <row r="96">
          <cell r="B96" t="str">
            <v>VERTIZ PARDO FIGUEROA MARTA</v>
          </cell>
          <cell r="C96" t="str">
            <v>I</v>
          </cell>
          <cell r="D96" t="str">
            <v>F</v>
          </cell>
          <cell r="E96">
            <v>40</v>
          </cell>
          <cell r="F96">
            <v>176</v>
          </cell>
          <cell r="G96">
            <v>8</v>
          </cell>
          <cell r="H96">
            <v>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848</v>
          </cell>
          <cell r="N96">
            <v>560</v>
          </cell>
          <cell r="O96">
            <v>67.5</v>
          </cell>
          <cell r="P96">
            <v>2030.03</v>
          </cell>
          <cell r="Q96">
            <v>0</v>
          </cell>
          <cell r="R96">
            <v>0</v>
          </cell>
          <cell r="S96">
            <v>800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4305.53</v>
          </cell>
        </row>
        <row r="97">
          <cell r="B97" t="str">
            <v>VILLEGAS TELLO ELMER ROSARIO</v>
          </cell>
          <cell r="C97" t="str">
            <v>D</v>
          </cell>
          <cell r="D97" t="str">
            <v>F</v>
          </cell>
          <cell r="E97">
            <v>40</v>
          </cell>
          <cell r="F97">
            <v>176</v>
          </cell>
          <cell r="G97">
            <v>8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840</v>
          </cell>
          <cell r="N97">
            <v>560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1400</v>
          </cell>
        </row>
        <row r="98">
          <cell r="B98" t="str">
            <v>YERREN LEONARDO JOSE DANTE</v>
          </cell>
          <cell r="C98" t="str">
            <v>D</v>
          </cell>
          <cell r="D98" t="str">
            <v>M</v>
          </cell>
          <cell r="E98">
            <v>40</v>
          </cell>
          <cell r="F98">
            <v>176</v>
          </cell>
          <cell r="G98">
            <v>8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848</v>
          </cell>
          <cell r="N98">
            <v>560</v>
          </cell>
          <cell r="O98">
            <v>67.5</v>
          </cell>
          <cell r="P98">
            <v>650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2125.5</v>
          </cell>
        </row>
        <row r="99">
          <cell r="B99" t="str">
            <v>TOTAL PERSONAL DOCENTE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712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77612.266666666663</v>
          </cell>
          <cell r="N99">
            <v>50794.436666666668</v>
          </cell>
          <cell r="O99">
            <v>3712.5</v>
          </cell>
          <cell r="P99">
            <v>82027.85000000002</v>
          </cell>
          <cell r="Q99">
            <v>10250</v>
          </cell>
          <cell r="R99">
            <v>2450</v>
          </cell>
          <cell r="S99">
            <v>4800</v>
          </cell>
          <cell r="T99">
            <v>1050</v>
          </cell>
          <cell r="U99">
            <v>4800</v>
          </cell>
          <cell r="V99">
            <v>9000</v>
          </cell>
          <cell r="W99">
            <v>0</v>
          </cell>
          <cell r="X99">
            <v>1728.0400000000002</v>
          </cell>
          <cell r="Y99">
            <v>557.7600000000001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248782.85333333336</v>
          </cell>
        </row>
        <row r="100">
          <cell r="B100" t="str">
            <v>PROFESORES DE INCIAL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B101" t="str">
            <v>ALANYA ALANYA CAROLINA</v>
          </cell>
          <cell r="C101" t="str">
            <v>D</v>
          </cell>
          <cell r="D101" t="str">
            <v>F</v>
          </cell>
          <cell r="E101">
            <v>35</v>
          </cell>
          <cell r="F101">
            <v>154</v>
          </cell>
          <cell r="G101">
            <v>8</v>
          </cell>
          <cell r="H101">
            <v>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848</v>
          </cell>
          <cell r="N101">
            <v>384</v>
          </cell>
          <cell r="O101">
            <v>67.5</v>
          </cell>
          <cell r="P101">
            <v>218</v>
          </cell>
          <cell r="Q101">
            <v>250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1767.5</v>
          </cell>
        </row>
        <row r="102">
          <cell r="B102" t="str">
            <v>ARRASCUE PASTOR CYNTHIA</v>
          </cell>
          <cell r="C102" t="str">
            <v>I</v>
          </cell>
          <cell r="D102" t="str">
            <v>F</v>
          </cell>
          <cell r="E102">
            <v>35</v>
          </cell>
          <cell r="F102">
            <v>154</v>
          </cell>
          <cell r="G102">
            <v>8</v>
          </cell>
          <cell r="H102">
            <v>8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848</v>
          </cell>
          <cell r="N102">
            <v>384</v>
          </cell>
          <cell r="O102">
            <v>67.5</v>
          </cell>
          <cell r="P102">
            <v>376</v>
          </cell>
          <cell r="Q102">
            <v>250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1925.5</v>
          </cell>
        </row>
        <row r="103">
          <cell r="B103" t="str">
            <v>CALONGE DE LA PIEDRA MAGALI</v>
          </cell>
          <cell r="C103" t="str">
            <v>I</v>
          </cell>
          <cell r="D103" t="str">
            <v>F</v>
          </cell>
          <cell r="E103">
            <v>25</v>
          </cell>
          <cell r="F103">
            <v>110</v>
          </cell>
          <cell r="G103">
            <v>8</v>
          </cell>
          <cell r="H103">
            <v>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848</v>
          </cell>
          <cell r="N103">
            <v>104</v>
          </cell>
          <cell r="O103">
            <v>67.5</v>
          </cell>
          <cell r="P103">
            <v>198</v>
          </cell>
          <cell r="Q103">
            <v>250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1467.5</v>
          </cell>
        </row>
        <row r="104">
          <cell r="B104" t="str">
            <v>ESPEJO PALMER MARIA DEL CARMEN</v>
          </cell>
          <cell r="C104" t="str">
            <v>D</v>
          </cell>
          <cell r="D104" t="str">
            <v>F</v>
          </cell>
          <cell r="E104">
            <v>35</v>
          </cell>
          <cell r="F104">
            <v>154</v>
          </cell>
          <cell r="G104">
            <v>8</v>
          </cell>
          <cell r="H104">
            <v>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848</v>
          </cell>
          <cell r="N104">
            <v>384</v>
          </cell>
          <cell r="O104">
            <v>0</v>
          </cell>
          <cell r="P104">
            <v>218</v>
          </cell>
          <cell r="Q104">
            <v>250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1700</v>
          </cell>
        </row>
        <row r="105">
          <cell r="B105" t="str">
            <v>GALARZA RIVERA GABRIELA RITA</v>
          </cell>
          <cell r="C105" t="str">
            <v>D</v>
          </cell>
          <cell r="D105" t="str">
            <v>F</v>
          </cell>
          <cell r="E105">
            <v>35</v>
          </cell>
          <cell r="F105">
            <v>154</v>
          </cell>
          <cell r="G105">
            <v>8</v>
          </cell>
          <cell r="H105">
            <v>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848</v>
          </cell>
          <cell r="N105">
            <v>384</v>
          </cell>
          <cell r="O105">
            <v>0</v>
          </cell>
          <cell r="P105">
            <v>293</v>
          </cell>
          <cell r="Q105">
            <v>250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1775</v>
          </cell>
        </row>
        <row r="106">
          <cell r="B106" t="str">
            <v>GUEVARA LEYVA KAROLINA</v>
          </cell>
          <cell r="C106" t="str">
            <v>I</v>
          </cell>
          <cell r="D106" t="str">
            <v>F</v>
          </cell>
          <cell r="E106">
            <v>35</v>
          </cell>
          <cell r="F106">
            <v>154</v>
          </cell>
          <cell r="G106">
            <v>8</v>
          </cell>
          <cell r="H106">
            <v>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848</v>
          </cell>
          <cell r="N106">
            <v>384</v>
          </cell>
          <cell r="O106">
            <v>67.5</v>
          </cell>
          <cell r="P106">
            <v>376</v>
          </cell>
          <cell r="Q106">
            <v>250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1925.5</v>
          </cell>
        </row>
        <row r="107">
          <cell r="B107" t="str">
            <v>LUCENA GABRIELLI KARLA PAOLA</v>
          </cell>
          <cell r="C107" t="str">
            <v>I</v>
          </cell>
          <cell r="D107" t="str">
            <v>F</v>
          </cell>
          <cell r="E107">
            <v>35</v>
          </cell>
          <cell r="F107">
            <v>154</v>
          </cell>
          <cell r="G107">
            <v>8</v>
          </cell>
          <cell r="H107">
            <v>8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848</v>
          </cell>
          <cell r="N107">
            <v>384</v>
          </cell>
          <cell r="O107">
            <v>67.5</v>
          </cell>
          <cell r="P107">
            <v>218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1767.5</v>
          </cell>
        </row>
        <row r="108">
          <cell r="B108" t="str">
            <v>MANAYAY VARGAS BRENDA ROSALINA</v>
          </cell>
          <cell r="C108" t="str">
            <v>D</v>
          </cell>
          <cell r="D108" t="str">
            <v>F</v>
          </cell>
          <cell r="E108">
            <v>35</v>
          </cell>
          <cell r="F108">
            <v>154</v>
          </cell>
          <cell r="G108">
            <v>8</v>
          </cell>
          <cell r="H108">
            <v>8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848</v>
          </cell>
          <cell r="N108">
            <v>384</v>
          </cell>
          <cell r="O108">
            <v>67.5</v>
          </cell>
          <cell r="P108">
            <v>218</v>
          </cell>
          <cell r="Q108">
            <v>250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1767.5</v>
          </cell>
        </row>
        <row r="109">
          <cell r="B109" t="str">
            <v>PERALTA LINARES MILAGROS ADRIANA</v>
          </cell>
          <cell r="C109" t="str">
            <v>D</v>
          </cell>
          <cell r="D109" t="str">
            <v>F</v>
          </cell>
          <cell r="E109">
            <v>35</v>
          </cell>
          <cell r="F109">
            <v>154</v>
          </cell>
          <cell r="G109">
            <v>8</v>
          </cell>
          <cell r="H109">
            <v>8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848</v>
          </cell>
          <cell r="N109">
            <v>384</v>
          </cell>
          <cell r="O109">
            <v>0</v>
          </cell>
          <cell r="P109">
            <v>218</v>
          </cell>
          <cell r="Q109">
            <v>250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1700</v>
          </cell>
        </row>
        <row r="110">
          <cell r="B110" t="str">
            <v>POLITI DE MARZO MARIANGELA</v>
          </cell>
          <cell r="C110" t="str">
            <v>I</v>
          </cell>
          <cell r="D110" t="str">
            <v>F</v>
          </cell>
          <cell r="E110">
            <v>35</v>
          </cell>
          <cell r="F110">
            <v>154</v>
          </cell>
          <cell r="G110">
            <v>8</v>
          </cell>
          <cell r="H110">
            <v>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848</v>
          </cell>
          <cell r="N110">
            <v>384</v>
          </cell>
          <cell r="O110">
            <v>0</v>
          </cell>
          <cell r="P110">
            <v>218</v>
          </cell>
          <cell r="Q110">
            <v>250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1700</v>
          </cell>
        </row>
        <row r="111">
          <cell r="B111" t="str">
            <v>TOTAL PROFESORES DE INICIAL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8480</v>
          </cell>
          <cell r="N111">
            <v>3560</v>
          </cell>
          <cell r="O111">
            <v>405</v>
          </cell>
          <cell r="P111">
            <v>2551</v>
          </cell>
          <cell r="Q111">
            <v>2500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17496</v>
          </cell>
        </row>
        <row r="112">
          <cell r="B112" t="str">
            <v>AUXILIARES DE EDUCACIÓN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</row>
        <row r="113">
          <cell r="B113" t="str">
            <v>ALDANA YUPTON LORENA DEL ROCIO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337.5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337.5</v>
          </cell>
        </row>
        <row r="114">
          <cell r="B114" t="str">
            <v>ALFARO BARRETO INGRID MELANY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337.5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337.5</v>
          </cell>
        </row>
        <row r="115">
          <cell r="B115" t="str">
            <v>ALVAREZ LIMO LUCIANA FERNANDA</v>
          </cell>
          <cell r="C115" t="str">
            <v>D</v>
          </cell>
          <cell r="D115" t="str">
            <v>F</v>
          </cell>
          <cell r="E115">
            <v>35</v>
          </cell>
          <cell r="F115">
            <v>154</v>
          </cell>
          <cell r="G115">
            <v>0</v>
          </cell>
          <cell r="H115">
            <v>8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337.5</v>
          </cell>
          <cell r="N115">
            <v>0</v>
          </cell>
          <cell r="O115">
            <v>67.5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405</v>
          </cell>
        </row>
        <row r="116">
          <cell r="B116" t="str">
            <v>CUBAS JIMENEZ MARIA ROMINA</v>
          </cell>
          <cell r="C116" t="str">
            <v>D</v>
          </cell>
          <cell r="D116" t="str">
            <v>F</v>
          </cell>
          <cell r="E116">
            <v>40</v>
          </cell>
          <cell r="F116">
            <v>176</v>
          </cell>
          <cell r="G116">
            <v>8</v>
          </cell>
          <cell r="H116">
            <v>8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750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750</v>
          </cell>
        </row>
        <row r="117">
          <cell r="B117" t="str">
            <v>MELENDEZ TABOADA LESLY LELOIR</v>
          </cell>
          <cell r="C117" t="str">
            <v>D</v>
          </cell>
          <cell r="D117" t="str">
            <v>M</v>
          </cell>
          <cell r="E117">
            <v>35</v>
          </cell>
          <cell r="F117">
            <v>154</v>
          </cell>
          <cell r="G117">
            <v>0</v>
          </cell>
          <cell r="H117">
            <v>8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337.5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337.5</v>
          </cell>
        </row>
        <row r="118">
          <cell r="B118" t="str">
            <v>MERCEDES LA TORRE ROSELVY JENNIFER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337.5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337.5</v>
          </cell>
        </row>
        <row r="119">
          <cell r="B119" t="str">
            <v>PAICO VILCHEZ CARMEN JULIA</v>
          </cell>
          <cell r="C119" t="str">
            <v>I</v>
          </cell>
          <cell r="D119" t="str">
            <v>F</v>
          </cell>
          <cell r="E119">
            <v>35</v>
          </cell>
          <cell r="F119">
            <v>154</v>
          </cell>
          <cell r="G119">
            <v>0</v>
          </cell>
          <cell r="H119">
            <v>8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710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710</v>
          </cell>
        </row>
        <row r="120">
          <cell r="B120" t="str">
            <v>SAMAME LUCERO JACKELINE CYNTHIA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500.00000000000006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500.00000000000006</v>
          </cell>
        </row>
        <row r="121">
          <cell r="B121" t="str">
            <v>TORRES VILLARREAL KARLA MADELEINE</v>
          </cell>
          <cell r="C121" t="str">
            <v>D</v>
          </cell>
          <cell r="D121" t="str">
            <v>M</v>
          </cell>
          <cell r="E121">
            <v>26</v>
          </cell>
          <cell r="F121">
            <v>114</v>
          </cell>
          <cell r="G121">
            <v>8</v>
          </cell>
          <cell r="H121">
            <v>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337.5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337.5</v>
          </cell>
        </row>
        <row r="122">
          <cell r="B122" t="str">
            <v>VEGA FARRO ROSA ELVIRA</v>
          </cell>
          <cell r="C122" t="str">
            <v>D</v>
          </cell>
          <cell r="D122" t="str">
            <v>F</v>
          </cell>
          <cell r="E122">
            <v>40</v>
          </cell>
          <cell r="F122">
            <v>176</v>
          </cell>
          <cell r="G122">
            <v>8</v>
          </cell>
          <cell r="H122">
            <v>8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850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850</v>
          </cell>
        </row>
        <row r="123">
          <cell r="B123" t="str">
            <v>TOTAL AUXILIARES DE EDUCACIÓN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4835</v>
          </cell>
          <cell r="N123">
            <v>0</v>
          </cell>
          <cell r="O123">
            <v>67.5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4902.5</v>
          </cell>
        </row>
        <row r="124">
          <cell r="B124" t="str">
            <v>TÉCNICOS DEPORTIVOS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</row>
        <row r="125">
          <cell r="B125" t="str">
            <v>ANDONAYRE SECLEN JORGE MANUEL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106.66666666666667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106.66666666666667</v>
          </cell>
        </row>
        <row r="126">
          <cell r="B126" t="str">
            <v>ANICAMA MENDOZA EDGARDO HUMBERTO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</row>
        <row r="127">
          <cell r="B127" t="str">
            <v>BALAREZO CHAVEZ KARIN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106.66666666666667</v>
          </cell>
          <cell r="N127">
            <v>0</v>
          </cell>
          <cell r="O127">
            <v>67.5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174.16666666666669</v>
          </cell>
        </row>
        <row r="128">
          <cell r="B128" t="str">
            <v>BONILLA TERAN GUILLERMO ALBERTO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106.66666666666667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106.66666666666667</v>
          </cell>
        </row>
        <row r="129">
          <cell r="B129" t="str">
            <v>CAMPOS FIGUEROA EDUARDO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</row>
        <row r="130">
          <cell r="B130" t="str">
            <v>CHIAN PON ALARCÓN WILSION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660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140</v>
          </cell>
          <cell r="AF130">
            <v>800</v>
          </cell>
        </row>
        <row r="131">
          <cell r="B131" t="str">
            <v>DELGADO REYES CESAR MARIANO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</row>
        <row r="132">
          <cell r="B132" t="str">
            <v>DIAZ CABRERA ALEXANDROVICH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</row>
        <row r="133">
          <cell r="B133" t="str">
            <v>ESTRADA CRUZ HEBERT MARTIN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</row>
        <row r="134">
          <cell r="B134" t="str">
            <v>FERNANDEZ REBOLLO MIGUEL ANGEL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133.33333333333334</v>
          </cell>
          <cell r="N134">
            <v>0</v>
          </cell>
          <cell r="O134">
            <v>67.5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200.83333333333334</v>
          </cell>
        </row>
        <row r="135">
          <cell r="B135" t="str">
            <v>FERNANDEZ VITON MANUEL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</row>
        <row r="136">
          <cell r="B136" t="str">
            <v>LUCENA UGAZ JORGE ERNESTO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</row>
        <row r="137">
          <cell r="B137" t="str">
            <v>SANCHEZ GAMARRA JORGE SAMUEL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</row>
        <row r="138">
          <cell r="B138" t="str">
            <v>VILLANUEVA LAZARTE JORGE BRUNO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</row>
        <row r="139">
          <cell r="B139" t="str">
            <v>YUPTON CARRASCO DANILO NILTON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106.66666666666667</v>
          </cell>
          <cell r="N139">
            <v>0</v>
          </cell>
          <cell r="O139">
            <v>67.5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174.16666666666669</v>
          </cell>
        </row>
        <row r="140">
          <cell r="B140" t="str">
            <v>TOTAL TECNICOS DEPORTIVOS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1220</v>
          </cell>
          <cell r="N140">
            <v>0</v>
          </cell>
          <cell r="O140">
            <v>202.5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140</v>
          </cell>
          <cell r="AF140">
            <v>1562.5</v>
          </cell>
        </row>
        <row r="141">
          <cell r="B141" t="str">
            <v>PERSONAL ADMINISTRATIVO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</row>
        <row r="142">
          <cell r="B142" t="str">
            <v>ALCARAZO VALDERRAMA LUISA FIORELLA DE LOURDES</v>
          </cell>
          <cell r="C142" t="str">
            <v>D</v>
          </cell>
          <cell r="D142" t="str">
            <v>F</v>
          </cell>
          <cell r="E142">
            <v>40</v>
          </cell>
          <cell r="F142">
            <v>184</v>
          </cell>
          <cell r="G142">
            <v>0</v>
          </cell>
          <cell r="H142">
            <v>5.26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1000</v>
          </cell>
          <cell r="N142">
            <v>262.05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1262.05</v>
          </cell>
        </row>
        <row r="143">
          <cell r="B143" t="str">
            <v>CARRANZA QUISPE, PEPE HERNAN</v>
          </cell>
          <cell r="C143" t="str">
            <v>I</v>
          </cell>
          <cell r="D143" t="str">
            <v>M</v>
          </cell>
          <cell r="E143">
            <v>40</v>
          </cell>
          <cell r="F143">
            <v>184</v>
          </cell>
          <cell r="G143">
            <v>0</v>
          </cell>
          <cell r="H143">
            <v>7.08</v>
          </cell>
          <cell r="I143">
            <v>4.75</v>
          </cell>
          <cell r="J143">
            <v>0.75</v>
          </cell>
          <cell r="K143">
            <v>0</v>
          </cell>
          <cell r="L143">
            <v>0</v>
          </cell>
          <cell r="M143">
            <v>1000</v>
          </cell>
          <cell r="N143">
            <v>632.5</v>
          </cell>
          <cell r="O143">
            <v>67.5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42.04</v>
          </cell>
          <cell r="AA143">
            <v>7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1749.04</v>
          </cell>
        </row>
        <row r="144">
          <cell r="B144" t="str">
            <v>DIAZ ALEJANDRIA ROSA DEL PILAR</v>
          </cell>
          <cell r="C144" t="str">
            <v>I</v>
          </cell>
          <cell r="D144" t="str">
            <v>F</v>
          </cell>
          <cell r="E144">
            <v>40</v>
          </cell>
          <cell r="F144">
            <v>184</v>
          </cell>
          <cell r="G144">
            <v>0</v>
          </cell>
          <cell r="H144">
            <v>10.88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1000</v>
          </cell>
          <cell r="N144">
            <v>0</v>
          </cell>
          <cell r="O144">
            <v>67.5</v>
          </cell>
          <cell r="P144">
            <v>1446.64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800</v>
          </cell>
          <cell r="X144">
            <v>73.760000000000005</v>
          </cell>
          <cell r="Y144">
            <v>23.79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3411.6900000000005</v>
          </cell>
        </row>
        <row r="145">
          <cell r="B145" t="str">
            <v>GONZALES MONTERO, LUZ A. (Contrato a tiempo parcial)</v>
          </cell>
          <cell r="C145" t="str">
            <v>I</v>
          </cell>
          <cell r="D145" t="str">
            <v>F</v>
          </cell>
          <cell r="E145">
            <v>10</v>
          </cell>
          <cell r="F145">
            <v>40</v>
          </cell>
          <cell r="G145">
            <v>0</v>
          </cell>
          <cell r="H145">
            <v>11.13</v>
          </cell>
          <cell r="I145">
            <v>6</v>
          </cell>
          <cell r="J145">
            <v>6</v>
          </cell>
          <cell r="K145">
            <v>0</v>
          </cell>
          <cell r="L145">
            <v>0</v>
          </cell>
          <cell r="M145">
            <v>466.5</v>
          </cell>
          <cell r="N145">
            <v>0</v>
          </cell>
          <cell r="O145">
            <v>67.5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83.48</v>
          </cell>
          <cell r="AA145">
            <v>90</v>
          </cell>
          <cell r="AB145">
            <v>0</v>
          </cell>
          <cell r="AC145">
            <v>0</v>
          </cell>
          <cell r="AD145">
            <v>0</v>
          </cell>
          <cell r="AE145">
            <v>133.5</v>
          </cell>
          <cell r="AF145">
            <v>840.98</v>
          </cell>
        </row>
        <row r="146">
          <cell r="B146" t="str">
            <v>GUERRERO VALLEJOS RAQUEL ELVIRA</v>
          </cell>
          <cell r="C146" t="str">
            <v>I</v>
          </cell>
          <cell r="D146" t="str">
            <v>F</v>
          </cell>
          <cell r="E146">
            <v>40</v>
          </cell>
          <cell r="F146">
            <v>184</v>
          </cell>
          <cell r="G146">
            <v>0</v>
          </cell>
          <cell r="H146">
            <v>7.08</v>
          </cell>
          <cell r="I146">
            <v>19</v>
          </cell>
          <cell r="J146">
            <v>0</v>
          </cell>
          <cell r="K146">
            <v>0</v>
          </cell>
          <cell r="L146">
            <v>0</v>
          </cell>
          <cell r="M146">
            <v>1000</v>
          </cell>
          <cell r="N146">
            <v>632.5</v>
          </cell>
          <cell r="O146">
            <v>67.5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168.15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1868.15</v>
          </cell>
        </row>
        <row r="147">
          <cell r="B147" t="str">
            <v>MERMA VILLALBA HILDA ROXANA</v>
          </cell>
          <cell r="C147" t="str">
            <v>I</v>
          </cell>
          <cell r="D147" t="str">
            <v>F</v>
          </cell>
          <cell r="E147">
            <v>40</v>
          </cell>
          <cell r="F147">
            <v>184</v>
          </cell>
          <cell r="G147">
            <v>0</v>
          </cell>
          <cell r="H147">
            <v>6.46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1000</v>
          </cell>
          <cell r="N147">
            <v>550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1550</v>
          </cell>
        </row>
        <row r="148">
          <cell r="B148" t="str">
            <v>MILLONES CORONEL JANETT DEL CARMEN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500.00000000000006</v>
          </cell>
          <cell r="N148">
            <v>75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575</v>
          </cell>
        </row>
        <row r="149">
          <cell r="B149" t="str">
            <v>NUÑEZ SERRANO GRACE JUDITH</v>
          </cell>
          <cell r="C149" t="str">
            <v>D</v>
          </cell>
          <cell r="D149" t="str">
            <v>M</v>
          </cell>
          <cell r="E149">
            <v>40</v>
          </cell>
          <cell r="F149">
            <v>176</v>
          </cell>
          <cell r="G149">
            <v>8</v>
          </cell>
          <cell r="H149">
            <v>8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848</v>
          </cell>
          <cell r="N149">
            <v>0</v>
          </cell>
          <cell r="O149">
            <v>0</v>
          </cell>
          <cell r="P149">
            <v>252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1100</v>
          </cell>
        </row>
        <row r="150">
          <cell r="B150" t="str">
            <v>RUIZ ADANAQUE MARIA ELEODORA</v>
          </cell>
          <cell r="C150" t="str">
            <v>D</v>
          </cell>
          <cell r="D150" t="str">
            <v>F</v>
          </cell>
          <cell r="E150">
            <v>40</v>
          </cell>
          <cell r="F150">
            <v>184</v>
          </cell>
          <cell r="G150">
            <v>0</v>
          </cell>
          <cell r="H150">
            <v>7.08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1000</v>
          </cell>
          <cell r="N150">
            <v>700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1700</v>
          </cell>
        </row>
        <row r="151">
          <cell r="B151" t="str">
            <v>SAAVEDRA ALARCON SHILLA YENY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225</v>
          </cell>
          <cell r="N151">
            <v>0</v>
          </cell>
          <cell r="O151">
            <v>67.5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292.5</v>
          </cell>
        </row>
        <row r="152">
          <cell r="B152" t="str">
            <v>SOLANO CABREJOS VERONICA MERCEDES</v>
          </cell>
          <cell r="C152" t="str">
            <v>D</v>
          </cell>
          <cell r="D152" t="str">
            <v>F</v>
          </cell>
          <cell r="E152">
            <v>30</v>
          </cell>
          <cell r="F152">
            <v>138</v>
          </cell>
          <cell r="G152">
            <v>0</v>
          </cell>
          <cell r="H152">
            <v>6.88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1000</v>
          </cell>
          <cell r="N152">
            <v>650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1650</v>
          </cell>
        </row>
        <row r="153">
          <cell r="B153" t="str">
            <v>SOPLAPUCO CHIRA, ZENIT GISELA</v>
          </cell>
          <cell r="C153" t="str">
            <v>I</v>
          </cell>
          <cell r="D153" t="str">
            <v>F</v>
          </cell>
          <cell r="E153">
            <v>40</v>
          </cell>
          <cell r="F153">
            <v>184</v>
          </cell>
          <cell r="G153">
            <v>0</v>
          </cell>
          <cell r="H153">
            <v>6.46</v>
          </cell>
          <cell r="I153">
            <v>5</v>
          </cell>
          <cell r="J153">
            <v>0</v>
          </cell>
          <cell r="K153">
            <v>0</v>
          </cell>
          <cell r="L153">
            <v>0</v>
          </cell>
          <cell r="M153">
            <v>1000</v>
          </cell>
          <cell r="N153">
            <v>550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40.380000000000003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1590.38</v>
          </cell>
        </row>
        <row r="154">
          <cell r="B154" t="str">
            <v>TUMES RISCO LILIA</v>
          </cell>
          <cell r="C154" t="str">
            <v>I</v>
          </cell>
          <cell r="D154" t="str">
            <v>F</v>
          </cell>
          <cell r="E154">
            <v>44</v>
          </cell>
          <cell r="F154">
            <v>194</v>
          </cell>
          <cell r="G154">
            <v>0</v>
          </cell>
          <cell r="H154">
            <v>0.73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175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1000</v>
          </cell>
          <cell r="AF154">
            <v>1175</v>
          </cell>
        </row>
        <row r="155">
          <cell r="B155" t="str">
            <v>VILLARREAL LAGOS KHARIM MASSIEL</v>
          </cell>
          <cell r="C155" t="str">
            <v>D</v>
          </cell>
          <cell r="D155" t="str">
            <v>F</v>
          </cell>
          <cell r="E155">
            <v>40</v>
          </cell>
          <cell r="F155">
            <v>176</v>
          </cell>
          <cell r="G155">
            <v>8</v>
          </cell>
          <cell r="H155">
            <v>8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1000</v>
          </cell>
          <cell r="N155">
            <v>300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1300</v>
          </cell>
        </row>
        <row r="156">
          <cell r="B156" t="str">
            <v>TOTAL PERSONAL ADMINISTRATIVO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11039.5</v>
          </cell>
          <cell r="N156">
            <v>4352.05</v>
          </cell>
          <cell r="O156">
            <v>337.5</v>
          </cell>
          <cell r="P156">
            <v>1873.64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800</v>
          </cell>
          <cell r="X156">
            <v>73.760000000000005</v>
          </cell>
          <cell r="Y156">
            <v>23.79</v>
          </cell>
          <cell r="Z156">
            <v>334.05</v>
          </cell>
          <cell r="AA156">
            <v>97</v>
          </cell>
          <cell r="AB156">
            <v>0</v>
          </cell>
          <cell r="AC156">
            <v>0</v>
          </cell>
          <cell r="AD156">
            <v>0</v>
          </cell>
          <cell r="AE156">
            <v>1133.5</v>
          </cell>
          <cell r="AF156">
            <v>20064.79</v>
          </cell>
        </row>
        <row r="157">
          <cell r="B157" t="str">
            <v>PERSONAL RELIGIOSO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</row>
        <row r="158">
          <cell r="B158" t="str">
            <v>AGIP GAMONAL ALFREDO</v>
          </cell>
          <cell r="C158" t="str">
            <v>I</v>
          </cell>
          <cell r="D158" t="str">
            <v>M</v>
          </cell>
          <cell r="E158">
            <v>40</v>
          </cell>
          <cell r="F158">
            <v>176</v>
          </cell>
          <cell r="G158">
            <v>0</v>
          </cell>
          <cell r="H158">
            <v>5.09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1222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1222</v>
          </cell>
        </row>
        <row r="159">
          <cell r="B159" t="str">
            <v>CARDOZO VARGAS HOMERO</v>
          </cell>
          <cell r="C159" t="str">
            <v>I</v>
          </cell>
          <cell r="D159" t="str">
            <v>M</v>
          </cell>
          <cell r="E159">
            <v>40</v>
          </cell>
          <cell r="F159">
            <v>176</v>
          </cell>
          <cell r="G159">
            <v>0</v>
          </cell>
          <cell r="H159">
            <v>5.09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1222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1222</v>
          </cell>
        </row>
        <row r="160">
          <cell r="B160" t="str">
            <v>SANCHEZ PEREZ ALBERTO</v>
          </cell>
          <cell r="C160" t="str">
            <v>I</v>
          </cell>
          <cell r="D160" t="str">
            <v>M</v>
          </cell>
          <cell r="E160">
            <v>40</v>
          </cell>
          <cell r="F160">
            <v>176</v>
          </cell>
          <cell r="G160">
            <v>0</v>
          </cell>
          <cell r="H160">
            <v>5.09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1222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1222</v>
          </cell>
        </row>
        <row r="161">
          <cell r="B161" t="str">
            <v>TOTAL PERSONAL RELIGIOSO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3666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3666</v>
          </cell>
        </row>
        <row r="162">
          <cell r="B162" t="str">
            <v>PERSONAL SERV. A TIEMPO PARCIAL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</row>
        <row r="163">
          <cell r="B163" t="str">
            <v>DIAZ JULCA, ESPERIDION</v>
          </cell>
          <cell r="C163" t="str">
            <v>I</v>
          </cell>
          <cell r="D163" t="str">
            <v>M</v>
          </cell>
          <cell r="E163">
            <v>15</v>
          </cell>
          <cell r="F163">
            <v>60</v>
          </cell>
          <cell r="G163">
            <v>0</v>
          </cell>
          <cell r="H163">
            <v>2.3541666666666665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282.5</v>
          </cell>
          <cell r="N163">
            <v>0</v>
          </cell>
          <cell r="O163">
            <v>67.5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D163">
            <v>0</v>
          </cell>
          <cell r="AE163">
            <v>0</v>
          </cell>
          <cell r="AF163">
            <v>350</v>
          </cell>
        </row>
        <row r="164">
          <cell r="B164" t="str">
            <v>LOCONI SECLEN, SIMON</v>
          </cell>
          <cell r="C164" t="str">
            <v>I</v>
          </cell>
          <cell r="D164" t="str">
            <v>M</v>
          </cell>
          <cell r="E164">
            <v>18</v>
          </cell>
          <cell r="F164">
            <v>72</v>
          </cell>
          <cell r="G164">
            <v>0</v>
          </cell>
          <cell r="H164">
            <v>5</v>
          </cell>
          <cell r="I164">
            <v>0</v>
          </cell>
          <cell r="J164">
            <v>0</v>
          </cell>
          <cell r="K164">
            <v>13</v>
          </cell>
          <cell r="L164">
            <v>0</v>
          </cell>
          <cell r="M164">
            <v>600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130</v>
          </cell>
          <cell r="AC164">
            <v>0</v>
          </cell>
          <cell r="AD164">
            <v>0</v>
          </cell>
          <cell r="AE164">
            <v>0</v>
          </cell>
          <cell r="AF164">
            <v>730</v>
          </cell>
        </row>
        <row r="165">
          <cell r="B165" t="str">
            <v>TOTAL PERSONAL SERV. A TIEMPO PARCIAL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882.5</v>
          </cell>
          <cell r="N165">
            <v>0</v>
          </cell>
          <cell r="O165">
            <v>67.5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130</v>
          </cell>
          <cell r="AC165">
            <v>0</v>
          </cell>
          <cell r="AD165">
            <v>0</v>
          </cell>
          <cell r="AE165">
            <v>0</v>
          </cell>
          <cell r="AF165">
            <v>1080</v>
          </cell>
        </row>
        <row r="166">
          <cell r="B166" t="str">
            <v>PERSONAL DE SERVICIO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</row>
        <row r="167">
          <cell r="B167" t="str">
            <v>ALBAN QUIÑONEZ MARTIN VICENTE</v>
          </cell>
          <cell r="C167" t="str">
            <v>D</v>
          </cell>
          <cell r="D167" t="str">
            <v>M</v>
          </cell>
          <cell r="E167">
            <v>45</v>
          </cell>
          <cell r="F167">
            <v>198</v>
          </cell>
          <cell r="G167">
            <v>0</v>
          </cell>
          <cell r="H167">
            <v>4.34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750</v>
          </cell>
          <cell r="N167">
            <v>0</v>
          </cell>
          <cell r="O167">
            <v>67.5</v>
          </cell>
          <cell r="P167">
            <v>225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1042.5</v>
          </cell>
        </row>
        <row r="168">
          <cell r="B168" t="str">
            <v>BAÑOS RAMIREZ AURELIO</v>
          </cell>
          <cell r="C168" t="str">
            <v>I</v>
          </cell>
          <cell r="D168" t="str">
            <v>M</v>
          </cell>
          <cell r="E168">
            <v>45</v>
          </cell>
          <cell r="F168">
            <v>198</v>
          </cell>
          <cell r="G168">
            <v>0</v>
          </cell>
          <cell r="H168">
            <v>2.2599999999999998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375</v>
          </cell>
          <cell r="N168">
            <v>0</v>
          </cell>
          <cell r="O168">
            <v>0</v>
          </cell>
          <cell r="P168">
            <v>149.77999999999997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125</v>
          </cell>
          <cell r="X168">
            <v>14.065</v>
          </cell>
          <cell r="Y168">
            <v>4.5449999999999999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568.61</v>
          </cell>
          <cell r="AF168">
            <v>1237</v>
          </cell>
        </row>
        <row r="169">
          <cell r="B169" t="str">
            <v>CALVA CAMPOS GAMANIEL</v>
          </cell>
          <cell r="C169" t="str">
            <v>I</v>
          </cell>
          <cell r="D169" t="str">
            <v>M</v>
          </cell>
          <cell r="E169">
            <v>45</v>
          </cell>
          <cell r="F169">
            <v>198</v>
          </cell>
          <cell r="G169">
            <v>0</v>
          </cell>
          <cell r="H169">
            <v>4.58</v>
          </cell>
          <cell r="I169">
            <v>6</v>
          </cell>
          <cell r="J169">
            <v>18</v>
          </cell>
          <cell r="K169">
            <v>30</v>
          </cell>
          <cell r="L169">
            <v>0</v>
          </cell>
          <cell r="M169">
            <v>750</v>
          </cell>
          <cell r="N169">
            <v>0</v>
          </cell>
          <cell r="O169">
            <v>67.5</v>
          </cell>
          <cell r="P169">
            <v>280.5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34.35</v>
          </cell>
          <cell r="AA169">
            <v>111</v>
          </cell>
          <cell r="AB169">
            <v>274.8</v>
          </cell>
          <cell r="AC169">
            <v>0</v>
          </cell>
          <cell r="AD169">
            <v>0</v>
          </cell>
          <cell r="AE169">
            <v>0</v>
          </cell>
          <cell r="AF169">
            <v>1518.1499999999999</v>
          </cell>
        </row>
        <row r="170">
          <cell r="B170" t="str">
            <v>CALVA RAMOS MONICA</v>
          </cell>
          <cell r="C170" t="str">
            <v>D</v>
          </cell>
          <cell r="D170" t="str">
            <v>F</v>
          </cell>
          <cell r="E170">
            <v>45</v>
          </cell>
          <cell r="F170">
            <v>198</v>
          </cell>
          <cell r="G170">
            <v>0</v>
          </cell>
          <cell r="H170">
            <v>4.03</v>
          </cell>
          <cell r="I170">
            <v>1</v>
          </cell>
          <cell r="J170">
            <v>0</v>
          </cell>
          <cell r="K170">
            <v>0</v>
          </cell>
          <cell r="L170">
            <v>0</v>
          </cell>
          <cell r="M170">
            <v>750</v>
          </cell>
          <cell r="N170">
            <v>0</v>
          </cell>
          <cell r="O170">
            <v>67.5</v>
          </cell>
          <cell r="P170">
            <v>150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5.04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972.54</v>
          </cell>
        </row>
        <row r="171">
          <cell r="B171" t="str">
            <v>CASTILLO GALVEZ ROBERT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100</v>
          </cell>
          <cell r="N171">
            <v>0</v>
          </cell>
          <cell r="O171">
            <v>0</v>
          </cell>
          <cell r="P171">
            <v>30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130</v>
          </cell>
        </row>
        <row r="172">
          <cell r="B172" t="str">
            <v>CELI MARTINEZ SOLEDAD ISABEL</v>
          </cell>
          <cell r="C172" t="str">
            <v>I</v>
          </cell>
          <cell r="D172" t="str">
            <v>M</v>
          </cell>
          <cell r="E172">
            <v>45</v>
          </cell>
          <cell r="F172">
            <v>198</v>
          </cell>
          <cell r="G172">
            <v>0</v>
          </cell>
          <cell r="H172">
            <v>2.2200000000000002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375</v>
          </cell>
          <cell r="N172">
            <v>0</v>
          </cell>
          <cell r="O172">
            <v>33.75</v>
          </cell>
          <cell r="P172">
            <v>125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100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533.75</v>
          </cell>
          <cell r="AF172">
            <v>1167.5</v>
          </cell>
        </row>
        <row r="173">
          <cell r="B173" t="str">
            <v>GAMARRA LOCONI SEGUNDO JUAN</v>
          </cell>
          <cell r="C173" t="str">
            <v>I</v>
          </cell>
          <cell r="D173" t="str">
            <v>M</v>
          </cell>
          <cell r="E173">
            <v>45</v>
          </cell>
          <cell r="F173">
            <v>198</v>
          </cell>
          <cell r="G173">
            <v>0</v>
          </cell>
          <cell r="H173">
            <v>4.34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750</v>
          </cell>
          <cell r="N173">
            <v>0</v>
          </cell>
          <cell r="O173">
            <v>67.5</v>
          </cell>
          <cell r="P173">
            <v>225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1042.5</v>
          </cell>
        </row>
        <row r="174">
          <cell r="B174" t="str">
            <v>HUAMAN ALBAN MANUEL ANTONIO</v>
          </cell>
          <cell r="C174" t="str">
            <v>D</v>
          </cell>
          <cell r="D174" t="str">
            <v>M</v>
          </cell>
          <cell r="E174">
            <v>45</v>
          </cell>
          <cell r="F174">
            <v>198</v>
          </cell>
          <cell r="G174">
            <v>0</v>
          </cell>
          <cell r="H174">
            <v>4.45</v>
          </cell>
          <cell r="I174">
            <v>4</v>
          </cell>
          <cell r="J174">
            <v>2</v>
          </cell>
          <cell r="K174">
            <v>0</v>
          </cell>
          <cell r="L174">
            <v>0</v>
          </cell>
          <cell r="M174">
            <v>750</v>
          </cell>
          <cell r="N174">
            <v>0</v>
          </cell>
          <cell r="O174">
            <v>67.5</v>
          </cell>
          <cell r="P174">
            <v>250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22.25</v>
          </cell>
          <cell r="AA174">
            <v>12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1101.75</v>
          </cell>
        </row>
        <row r="175">
          <cell r="B175" t="str">
            <v>LOCONI SAMILLAN GUMERCINDO</v>
          </cell>
          <cell r="C175" t="str">
            <v>I</v>
          </cell>
          <cell r="D175" t="str">
            <v>M</v>
          </cell>
          <cell r="E175">
            <v>45</v>
          </cell>
          <cell r="F175">
            <v>198</v>
          </cell>
          <cell r="G175">
            <v>0</v>
          </cell>
          <cell r="H175">
            <v>2.17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375</v>
          </cell>
          <cell r="N175">
            <v>0</v>
          </cell>
          <cell r="O175">
            <v>0</v>
          </cell>
          <cell r="P175">
            <v>145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480</v>
          </cell>
          <cell r="AF175">
            <v>1000</v>
          </cell>
        </row>
        <row r="176">
          <cell r="B176" t="str">
            <v>MIL CADENAS RUFINO FELIX</v>
          </cell>
          <cell r="C176" t="str">
            <v>I</v>
          </cell>
          <cell r="D176" t="str">
            <v>M</v>
          </cell>
          <cell r="E176">
            <v>45</v>
          </cell>
          <cell r="F176">
            <v>198</v>
          </cell>
          <cell r="G176">
            <v>0</v>
          </cell>
          <cell r="H176">
            <v>4.34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750</v>
          </cell>
          <cell r="N176">
            <v>0</v>
          </cell>
          <cell r="O176">
            <v>67.5</v>
          </cell>
          <cell r="P176">
            <v>225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1042.5</v>
          </cell>
        </row>
        <row r="177">
          <cell r="B177" t="str">
            <v>MIL CADENAS PEDRO MANUEL</v>
          </cell>
          <cell r="C177" t="str">
            <v>I</v>
          </cell>
          <cell r="D177" t="str">
            <v>M</v>
          </cell>
          <cell r="E177">
            <v>45</v>
          </cell>
          <cell r="F177">
            <v>198</v>
          </cell>
          <cell r="G177">
            <v>0</v>
          </cell>
          <cell r="H177">
            <v>2.71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375</v>
          </cell>
          <cell r="N177">
            <v>0</v>
          </cell>
          <cell r="O177">
            <v>67.5</v>
          </cell>
          <cell r="P177">
            <v>179.06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21.89</v>
          </cell>
          <cell r="Y177">
            <v>7.07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649.48</v>
          </cell>
          <cell r="AF177">
            <v>1300</v>
          </cell>
        </row>
        <row r="178">
          <cell r="B178" t="str">
            <v>NEPO SECLEN FRANCISCO</v>
          </cell>
          <cell r="C178" t="str">
            <v>I</v>
          </cell>
          <cell r="D178" t="str">
            <v>M</v>
          </cell>
          <cell r="E178">
            <v>45</v>
          </cell>
          <cell r="F178">
            <v>198</v>
          </cell>
          <cell r="G178">
            <v>0</v>
          </cell>
          <cell r="H178">
            <v>0.34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82.5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967.5</v>
          </cell>
          <cell r="AF178">
            <v>1050</v>
          </cell>
        </row>
        <row r="179">
          <cell r="B179" t="str">
            <v>NEPO SECLEN GREGORIO</v>
          </cell>
          <cell r="C179" t="str">
            <v>I</v>
          </cell>
          <cell r="D179" t="str">
            <v>M</v>
          </cell>
          <cell r="E179">
            <v>45</v>
          </cell>
          <cell r="F179">
            <v>198</v>
          </cell>
          <cell r="G179">
            <v>0</v>
          </cell>
          <cell r="H179">
            <v>2.25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375</v>
          </cell>
          <cell r="N179">
            <v>0</v>
          </cell>
          <cell r="O179">
            <v>0</v>
          </cell>
          <cell r="P179">
            <v>154.4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7.7750000000000004</v>
          </cell>
          <cell r="Y179">
            <v>2.52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460.3</v>
          </cell>
          <cell r="AF179">
            <v>999.99499999999989</v>
          </cell>
        </row>
        <row r="180">
          <cell r="B180" t="str">
            <v>RAMOS DE CALVA ANGELICA</v>
          </cell>
          <cell r="C180" t="str">
            <v>I</v>
          </cell>
          <cell r="D180" t="str">
            <v>F</v>
          </cell>
          <cell r="E180">
            <v>45</v>
          </cell>
          <cell r="F180">
            <v>198</v>
          </cell>
          <cell r="G180">
            <v>0</v>
          </cell>
          <cell r="H180">
            <v>4.0599999999999996</v>
          </cell>
          <cell r="I180">
            <v>2</v>
          </cell>
          <cell r="J180">
            <v>2</v>
          </cell>
          <cell r="K180">
            <v>0</v>
          </cell>
          <cell r="L180">
            <v>0</v>
          </cell>
          <cell r="M180">
            <v>750</v>
          </cell>
          <cell r="N180">
            <v>0</v>
          </cell>
          <cell r="O180">
            <v>0</v>
          </cell>
          <cell r="P180">
            <v>225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10.15</v>
          </cell>
          <cell r="AA180">
            <v>11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996.15</v>
          </cell>
        </row>
        <row r="181">
          <cell r="B181" t="str">
            <v>REQUE DE CUYATE MARÍA ANGELICA</v>
          </cell>
          <cell r="C181" t="str">
            <v>I</v>
          </cell>
          <cell r="D181" t="str">
            <v>F</v>
          </cell>
          <cell r="E181">
            <v>45</v>
          </cell>
          <cell r="F181">
            <v>198</v>
          </cell>
          <cell r="G181">
            <v>0</v>
          </cell>
          <cell r="H181">
            <v>0.17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40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960</v>
          </cell>
          <cell r="AF181">
            <v>1000</v>
          </cell>
        </row>
        <row r="182">
          <cell r="B182" t="str">
            <v>REQUE DE GAMARRA MARIÍA VICTORIA</v>
          </cell>
          <cell r="C182" t="str">
            <v>D</v>
          </cell>
          <cell r="D182" t="str">
            <v>F</v>
          </cell>
          <cell r="E182">
            <v>21</v>
          </cell>
          <cell r="F182">
            <v>92</v>
          </cell>
          <cell r="G182">
            <v>0</v>
          </cell>
          <cell r="H182">
            <v>2.81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675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675</v>
          </cell>
        </row>
        <row r="183">
          <cell r="B183" t="str">
            <v>REQUE FARRO ISABEL</v>
          </cell>
          <cell r="C183" t="str">
            <v>I</v>
          </cell>
          <cell r="D183" t="str">
            <v>F</v>
          </cell>
          <cell r="E183">
            <v>45</v>
          </cell>
          <cell r="F183">
            <v>198</v>
          </cell>
          <cell r="G183">
            <v>0</v>
          </cell>
          <cell r="H183">
            <v>4.17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750</v>
          </cell>
          <cell r="N183">
            <v>0</v>
          </cell>
          <cell r="O183">
            <v>0</v>
          </cell>
          <cell r="P183">
            <v>229.52999999999997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15.45</v>
          </cell>
          <cell r="Y183">
            <v>5.0199999999999996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1000</v>
          </cell>
        </row>
        <row r="184">
          <cell r="B184" t="str">
            <v>REQUE FARRO JOSE FELIX</v>
          </cell>
          <cell r="C184" t="str">
            <v>I</v>
          </cell>
          <cell r="D184" t="str">
            <v>M</v>
          </cell>
          <cell r="E184">
            <v>45</v>
          </cell>
          <cell r="F184">
            <v>198</v>
          </cell>
          <cell r="G184">
            <v>0</v>
          </cell>
          <cell r="H184">
            <v>2.33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375</v>
          </cell>
          <cell r="N184">
            <v>0</v>
          </cell>
          <cell r="O184">
            <v>67.5</v>
          </cell>
          <cell r="P184">
            <v>116.25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483.75</v>
          </cell>
          <cell r="AF184">
            <v>1042.5</v>
          </cell>
        </row>
        <row r="185">
          <cell r="B185" t="str">
            <v>REQUE SECLEN ANDREA MARGARITA</v>
          </cell>
          <cell r="C185" t="str">
            <v>I</v>
          </cell>
          <cell r="D185" t="str">
            <v>F</v>
          </cell>
          <cell r="E185">
            <v>45</v>
          </cell>
          <cell r="F185">
            <v>198</v>
          </cell>
          <cell r="G185">
            <v>0</v>
          </cell>
          <cell r="H185">
            <v>2.33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375</v>
          </cell>
          <cell r="N185">
            <v>0</v>
          </cell>
          <cell r="O185">
            <v>67.5</v>
          </cell>
          <cell r="P185">
            <v>116.25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483.75</v>
          </cell>
          <cell r="AF185">
            <v>1042.5</v>
          </cell>
        </row>
        <row r="186">
          <cell r="B186" t="str">
            <v>ROJAS SANCHEZ GERMAN</v>
          </cell>
          <cell r="C186" t="str">
            <v>I</v>
          </cell>
          <cell r="D186" t="str">
            <v>M</v>
          </cell>
          <cell r="E186">
            <v>45</v>
          </cell>
          <cell r="F186">
            <v>198</v>
          </cell>
          <cell r="G186">
            <v>0</v>
          </cell>
          <cell r="H186">
            <v>4.34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750</v>
          </cell>
          <cell r="N186">
            <v>0</v>
          </cell>
          <cell r="O186">
            <v>67.5</v>
          </cell>
          <cell r="P186">
            <v>225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1042.5</v>
          </cell>
        </row>
        <row r="187">
          <cell r="B187" t="str">
            <v>VENTURA MENESES FRANCO</v>
          </cell>
          <cell r="C187" t="str">
            <v>I</v>
          </cell>
          <cell r="D187" t="str">
            <v>M</v>
          </cell>
          <cell r="E187">
            <v>45</v>
          </cell>
          <cell r="F187">
            <v>198</v>
          </cell>
          <cell r="G187">
            <v>0</v>
          </cell>
          <cell r="H187">
            <v>4.34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750</v>
          </cell>
          <cell r="N187">
            <v>0</v>
          </cell>
          <cell r="O187">
            <v>67.5</v>
          </cell>
          <cell r="P187">
            <v>196.17999999999995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21.79</v>
          </cell>
          <cell r="Y187">
            <v>7.03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1042.5</v>
          </cell>
        </row>
        <row r="188">
          <cell r="B188" t="str">
            <v>VILLEGAS RODRIGUEZ CESAR</v>
          </cell>
          <cell r="C188" t="str">
            <v>I</v>
          </cell>
          <cell r="D188" t="str">
            <v>M</v>
          </cell>
          <cell r="E188">
            <v>45</v>
          </cell>
          <cell r="F188">
            <v>198</v>
          </cell>
          <cell r="G188">
            <v>0</v>
          </cell>
          <cell r="H188">
            <v>2.62</v>
          </cell>
          <cell r="I188">
            <v>7</v>
          </cell>
          <cell r="J188">
            <v>0.5</v>
          </cell>
          <cell r="K188">
            <v>0</v>
          </cell>
          <cell r="L188">
            <v>0</v>
          </cell>
          <cell r="M188">
            <v>528.75</v>
          </cell>
          <cell r="N188">
            <v>0</v>
          </cell>
          <cell r="O188">
            <v>0</v>
          </cell>
          <cell r="P188">
            <v>100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42.18</v>
          </cell>
          <cell r="AA188">
            <v>3.25</v>
          </cell>
          <cell r="AB188">
            <v>0</v>
          </cell>
          <cell r="AC188">
            <v>0</v>
          </cell>
          <cell r="AD188">
            <v>528.75</v>
          </cell>
          <cell r="AE188">
            <v>528.75</v>
          </cell>
          <cell r="AF188">
            <v>1731.6799999999998</v>
          </cell>
        </row>
        <row r="189">
          <cell r="B189" t="str">
            <v>TOTAL PERSONAL SERVICIO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11428.75</v>
          </cell>
          <cell r="N189">
            <v>0</v>
          </cell>
          <cell r="O189">
            <v>776.25</v>
          </cell>
          <cell r="P189">
            <v>3469.4500000000003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225</v>
          </cell>
          <cell r="X189">
            <v>80.97</v>
          </cell>
          <cell r="Y189">
            <v>26.185000000000002</v>
          </cell>
          <cell r="Z189">
            <v>113.97</v>
          </cell>
          <cell r="AA189">
            <v>137.25</v>
          </cell>
          <cell r="AB189">
            <v>274.8</v>
          </cell>
          <cell r="AC189">
            <v>0</v>
          </cell>
          <cell r="AD189">
            <v>528.75</v>
          </cell>
          <cell r="AE189">
            <v>6115.89</v>
          </cell>
          <cell r="AF189">
            <v>23177.264999999999</v>
          </cell>
        </row>
        <row r="190">
          <cell r="B190" t="str">
            <v xml:space="preserve">TOTAL PLANILLA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54.75</v>
          </cell>
          <cell r="J190">
            <v>29.25</v>
          </cell>
          <cell r="K190">
            <v>43</v>
          </cell>
          <cell r="L190">
            <v>0</v>
          </cell>
          <cell r="M190">
            <v>119164.01666666666</v>
          </cell>
          <cell r="N190">
            <v>58706.486666666671</v>
          </cell>
          <cell r="O190">
            <v>5568.75</v>
          </cell>
          <cell r="P190">
            <v>89921.940000000017</v>
          </cell>
          <cell r="Q190">
            <v>12750</v>
          </cell>
          <cell r="R190">
            <v>2450</v>
          </cell>
          <cell r="S190">
            <v>4800</v>
          </cell>
          <cell r="T190">
            <v>1050</v>
          </cell>
          <cell r="U190">
            <v>4800</v>
          </cell>
          <cell r="V190">
            <v>9000</v>
          </cell>
          <cell r="W190">
            <v>1025</v>
          </cell>
          <cell r="X190">
            <v>1882.7700000000002</v>
          </cell>
          <cell r="Y190">
            <v>607.73500000000013</v>
          </cell>
          <cell r="Z190">
            <v>448.02</v>
          </cell>
          <cell r="AA190">
            <v>234.25</v>
          </cell>
          <cell r="AB190">
            <v>404.8</v>
          </cell>
          <cell r="AC190">
            <v>0</v>
          </cell>
          <cell r="AD190">
            <v>528.75</v>
          </cell>
          <cell r="AE190">
            <v>7389.39</v>
          </cell>
          <cell r="AF190">
            <v>320731.90833333333</v>
          </cell>
        </row>
      </sheetData>
      <sheetData sheetId="2">
        <row r="6">
          <cell r="B6" t="str">
            <v>PERSONAL DOCENTE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0.05</v>
          </cell>
          <cell r="AA6">
            <v>7.0000000000000007E-2</v>
          </cell>
          <cell r="AB6">
            <v>0.09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</row>
        <row r="7">
          <cell r="B7" t="str">
            <v>ABAD JAIME EUSEBIA</v>
          </cell>
          <cell r="C7" t="str">
            <v>I</v>
          </cell>
          <cell r="D7" t="str">
            <v>F</v>
          </cell>
          <cell r="E7">
            <v>40</v>
          </cell>
          <cell r="F7">
            <v>176</v>
          </cell>
          <cell r="G7">
            <v>8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848</v>
          </cell>
          <cell r="N7">
            <v>560</v>
          </cell>
          <cell r="O7">
            <v>67.5</v>
          </cell>
          <cell r="P7">
            <v>874.5</v>
          </cell>
          <cell r="Q7">
            <v>250</v>
          </cell>
          <cell r="R7">
            <v>0</v>
          </cell>
          <cell r="S7">
            <v>0</v>
          </cell>
          <cell r="T7">
            <v>0</v>
          </cell>
          <cell r="U7">
            <v>200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2800</v>
          </cell>
        </row>
        <row r="8">
          <cell r="B8" t="str">
            <v>AGÜERO PIANA NELLY</v>
          </cell>
          <cell r="C8" t="str">
            <v>I</v>
          </cell>
          <cell r="D8" t="str">
            <v>F</v>
          </cell>
          <cell r="E8">
            <v>40</v>
          </cell>
          <cell r="F8">
            <v>176</v>
          </cell>
          <cell r="G8">
            <v>8</v>
          </cell>
          <cell r="H8">
            <v>8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848</v>
          </cell>
          <cell r="N8">
            <v>560</v>
          </cell>
          <cell r="O8">
            <v>0</v>
          </cell>
          <cell r="P8">
            <v>369.99</v>
          </cell>
          <cell r="Q8">
            <v>250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54.42</v>
          </cell>
          <cell r="Y8">
            <v>17.59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2100</v>
          </cell>
        </row>
        <row r="9">
          <cell r="B9" t="str">
            <v>ALZA MORENO VICTORIA LILIANA</v>
          </cell>
          <cell r="C9" t="str">
            <v>D</v>
          </cell>
          <cell r="D9" t="str">
            <v>F</v>
          </cell>
          <cell r="E9">
            <v>40</v>
          </cell>
          <cell r="F9">
            <v>176</v>
          </cell>
          <cell r="G9">
            <v>8</v>
          </cell>
          <cell r="H9">
            <v>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848</v>
          </cell>
          <cell r="N9">
            <v>560</v>
          </cell>
          <cell r="O9">
            <v>0</v>
          </cell>
          <cell r="P9">
            <v>542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1950</v>
          </cell>
        </row>
        <row r="10">
          <cell r="B10" t="str">
            <v>ARANA SANCHEZ MONICA</v>
          </cell>
          <cell r="C10" t="str">
            <v>I</v>
          </cell>
          <cell r="D10" t="str">
            <v>F</v>
          </cell>
          <cell r="E10">
            <v>40</v>
          </cell>
          <cell r="F10">
            <v>176</v>
          </cell>
          <cell r="G10">
            <v>8</v>
          </cell>
          <cell r="H10">
            <v>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848</v>
          </cell>
          <cell r="N10">
            <v>560</v>
          </cell>
          <cell r="O10">
            <v>67.5</v>
          </cell>
          <cell r="P10">
            <v>572.16000000000008</v>
          </cell>
          <cell r="Q10">
            <v>0</v>
          </cell>
          <cell r="R10">
            <v>0</v>
          </cell>
          <cell r="S10">
            <v>0</v>
          </cell>
          <cell r="T10">
            <v>250</v>
          </cell>
          <cell r="U10">
            <v>0</v>
          </cell>
          <cell r="V10">
            <v>0</v>
          </cell>
          <cell r="W10">
            <v>0</v>
          </cell>
          <cell r="X10">
            <v>77.34</v>
          </cell>
          <cell r="Y10">
            <v>25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2400</v>
          </cell>
        </row>
        <row r="11">
          <cell r="B11" t="str">
            <v>ARRASCO ALEGRE JORGE LUIS</v>
          </cell>
          <cell r="C11" t="str">
            <v>D</v>
          </cell>
          <cell r="D11" t="str">
            <v>M</v>
          </cell>
          <cell r="E11">
            <v>40</v>
          </cell>
          <cell r="F11">
            <v>176</v>
          </cell>
          <cell r="G11">
            <v>8</v>
          </cell>
          <cell r="H11">
            <v>8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848</v>
          </cell>
          <cell r="N11">
            <v>560</v>
          </cell>
          <cell r="O11">
            <v>67.5</v>
          </cell>
          <cell r="P11">
            <v>1027.5899999999999</v>
          </cell>
          <cell r="Q11">
            <v>250</v>
          </cell>
          <cell r="R11">
            <v>400</v>
          </cell>
          <cell r="S11">
            <v>0</v>
          </cell>
          <cell r="T11">
            <v>0</v>
          </cell>
          <cell r="U11">
            <v>200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3353.09</v>
          </cell>
        </row>
        <row r="12">
          <cell r="B12" t="str">
            <v>BANDA REYES NIRZA VANESSA</v>
          </cell>
          <cell r="C12" t="str">
            <v>D</v>
          </cell>
          <cell r="D12" t="str">
            <v>F</v>
          </cell>
          <cell r="E12">
            <v>40</v>
          </cell>
          <cell r="F12">
            <v>176</v>
          </cell>
          <cell r="G12">
            <v>8</v>
          </cell>
          <cell r="H12">
            <v>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848</v>
          </cell>
          <cell r="N12">
            <v>560</v>
          </cell>
          <cell r="O12">
            <v>67.5</v>
          </cell>
          <cell r="P12">
            <v>367</v>
          </cell>
          <cell r="Q12">
            <v>250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2092.5</v>
          </cell>
        </row>
        <row r="13">
          <cell r="B13" t="str">
            <v>BUSTAMANTE PALACIOS ZORAIDA DEL PILAR</v>
          </cell>
          <cell r="C13" t="str">
            <v>D</v>
          </cell>
          <cell r="D13" t="str">
            <v>F</v>
          </cell>
          <cell r="E13">
            <v>40</v>
          </cell>
          <cell r="F13">
            <v>176</v>
          </cell>
          <cell r="G13">
            <v>8</v>
          </cell>
          <cell r="H13">
            <v>8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848</v>
          </cell>
          <cell r="N13">
            <v>560</v>
          </cell>
          <cell r="O13">
            <v>0</v>
          </cell>
          <cell r="P13">
            <v>392</v>
          </cell>
          <cell r="Q13">
            <v>250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2050</v>
          </cell>
        </row>
        <row r="14">
          <cell r="B14" t="str">
            <v>CABREJOS FERNANDEZ CARLOS ENRIQUE MARTIN</v>
          </cell>
          <cell r="C14" t="str">
            <v>D</v>
          </cell>
          <cell r="D14" t="str">
            <v>F</v>
          </cell>
          <cell r="E14">
            <v>40</v>
          </cell>
          <cell r="F14">
            <v>176</v>
          </cell>
          <cell r="G14">
            <v>8</v>
          </cell>
          <cell r="H14">
            <v>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848</v>
          </cell>
          <cell r="N14">
            <v>560</v>
          </cell>
          <cell r="O14">
            <v>67.5</v>
          </cell>
          <cell r="P14">
            <v>300</v>
          </cell>
          <cell r="Q14">
            <v>250</v>
          </cell>
          <cell r="R14">
            <v>0</v>
          </cell>
          <cell r="S14">
            <v>0</v>
          </cell>
          <cell r="T14">
            <v>0</v>
          </cell>
          <cell r="U14">
            <v>200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2225.5</v>
          </cell>
        </row>
        <row r="15">
          <cell r="B15" t="str">
            <v>CAMPAÑA HUANAMBAL YOLANDA PAULA</v>
          </cell>
          <cell r="C15" t="str">
            <v>D</v>
          </cell>
          <cell r="D15" t="str">
            <v>F</v>
          </cell>
          <cell r="E15">
            <v>40</v>
          </cell>
          <cell r="F15">
            <v>176</v>
          </cell>
          <cell r="G15">
            <v>8</v>
          </cell>
          <cell r="H15">
            <v>8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848</v>
          </cell>
          <cell r="N15">
            <v>560</v>
          </cell>
          <cell r="O15">
            <v>67.5</v>
          </cell>
          <cell r="P15">
            <v>200</v>
          </cell>
          <cell r="Q15">
            <v>250</v>
          </cell>
          <cell r="R15">
            <v>0</v>
          </cell>
          <cell r="S15">
            <v>0</v>
          </cell>
          <cell r="T15">
            <v>0</v>
          </cell>
          <cell r="U15">
            <v>300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2225.5</v>
          </cell>
        </row>
        <row r="16">
          <cell r="B16" t="str">
            <v>CANALA ECHEVARRIA ARIAS IVAN</v>
          </cell>
          <cell r="C16" t="str">
            <v>I</v>
          </cell>
          <cell r="D16" t="str">
            <v>M</v>
          </cell>
          <cell r="E16">
            <v>40</v>
          </cell>
          <cell r="F16">
            <v>176</v>
          </cell>
          <cell r="G16">
            <v>8</v>
          </cell>
          <cell r="H16">
            <v>8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848</v>
          </cell>
          <cell r="N16">
            <v>560</v>
          </cell>
          <cell r="O16">
            <v>67.5</v>
          </cell>
          <cell r="P16">
            <v>3961.98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7437.48</v>
          </cell>
        </row>
        <row r="17">
          <cell r="B17" t="str">
            <v>CANGAHUALA ROMO MARIA ANGELICA</v>
          </cell>
          <cell r="C17" t="str">
            <v>D</v>
          </cell>
          <cell r="D17" t="str">
            <v>F</v>
          </cell>
          <cell r="E17">
            <v>48</v>
          </cell>
          <cell r="F17">
            <v>211</v>
          </cell>
          <cell r="G17">
            <v>8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848</v>
          </cell>
          <cell r="N17">
            <v>560</v>
          </cell>
          <cell r="O17">
            <v>67.5</v>
          </cell>
          <cell r="P17">
            <v>1118.82</v>
          </cell>
          <cell r="Q17">
            <v>0</v>
          </cell>
          <cell r="R17">
            <v>400</v>
          </cell>
          <cell r="S17">
            <v>800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3794.3199999999997</v>
          </cell>
        </row>
        <row r="18">
          <cell r="B18" t="str">
            <v>CASAS ZEÑA SARITA ESTHER</v>
          </cell>
          <cell r="C18" t="str">
            <v>D</v>
          </cell>
          <cell r="D18" t="str">
            <v>F</v>
          </cell>
          <cell r="E18">
            <v>40</v>
          </cell>
          <cell r="F18">
            <v>176</v>
          </cell>
          <cell r="G18">
            <v>8</v>
          </cell>
          <cell r="H18">
            <v>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848</v>
          </cell>
          <cell r="N18">
            <v>560</v>
          </cell>
          <cell r="O18">
            <v>0</v>
          </cell>
          <cell r="P18">
            <v>342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1750</v>
          </cell>
        </row>
        <row r="19">
          <cell r="B19" t="str">
            <v>CASTRO GALVEZ MONICA</v>
          </cell>
          <cell r="C19" t="str">
            <v>I</v>
          </cell>
          <cell r="D19" t="str">
            <v>F</v>
          </cell>
          <cell r="E19">
            <v>40</v>
          </cell>
          <cell r="F19">
            <v>176</v>
          </cell>
          <cell r="G19">
            <v>8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848</v>
          </cell>
          <cell r="N19">
            <v>560</v>
          </cell>
          <cell r="O19">
            <v>0</v>
          </cell>
          <cell r="P19">
            <v>491.06999999999994</v>
          </cell>
          <cell r="Q19">
            <v>0</v>
          </cell>
          <cell r="R19">
            <v>0</v>
          </cell>
          <cell r="S19">
            <v>0</v>
          </cell>
          <cell r="T19">
            <v>350</v>
          </cell>
          <cell r="U19">
            <v>0</v>
          </cell>
          <cell r="V19">
            <v>0</v>
          </cell>
          <cell r="W19">
            <v>0</v>
          </cell>
          <cell r="X19">
            <v>76.319999999999993</v>
          </cell>
          <cell r="Y19">
            <v>24.61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2350</v>
          </cell>
        </row>
        <row r="20">
          <cell r="B20" t="str">
            <v>CASTRO SAMILLAN SUSANA</v>
          </cell>
          <cell r="C20" t="str">
            <v>I</v>
          </cell>
          <cell r="D20" t="str">
            <v>F</v>
          </cell>
          <cell r="E20">
            <v>26</v>
          </cell>
          <cell r="F20">
            <v>114</v>
          </cell>
          <cell r="G20">
            <v>8</v>
          </cell>
          <cell r="H20">
            <v>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848</v>
          </cell>
          <cell r="N20">
            <v>560</v>
          </cell>
          <cell r="O20">
            <v>0</v>
          </cell>
          <cell r="P20">
            <v>167.12000000000012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99.64</v>
          </cell>
          <cell r="Y20">
            <v>32.14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1706.9000000000003</v>
          </cell>
        </row>
        <row r="21">
          <cell r="B21" t="str">
            <v>CASTRO VASQUEZ GLORIA</v>
          </cell>
          <cell r="C21" t="str">
            <v>I</v>
          </cell>
          <cell r="D21" t="str">
            <v>F</v>
          </cell>
          <cell r="E21">
            <v>40</v>
          </cell>
          <cell r="F21">
            <v>176</v>
          </cell>
          <cell r="G21">
            <v>8</v>
          </cell>
          <cell r="H21">
            <v>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848</v>
          </cell>
          <cell r="N21">
            <v>560</v>
          </cell>
          <cell r="O21">
            <v>0</v>
          </cell>
          <cell r="P21">
            <v>642</v>
          </cell>
          <cell r="Q21">
            <v>250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2300</v>
          </cell>
        </row>
        <row r="22">
          <cell r="B22" t="str">
            <v>CHICOMA CHANKAY ROXANA CEDELINDA</v>
          </cell>
          <cell r="C22" t="str">
            <v>I</v>
          </cell>
          <cell r="D22" t="str">
            <v>F</v>
          </cell>
          <cell r="E22">
            <v>40</v>
          </cell>
          <cell r="F22">
            <v>176</v>
          </cell>
          <cell r="G22">
            <v>8</v>
          </cell>
          <cell r="H22">
            <v>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848</v>
          </cell>
          <cell r="N22">
            <v>560</v>
          </cell>
          <cell r="O22">
            <v>67.5</v>
          </cell>
          <cell r="P22">
            <v>300</v>
          </cell>
          <cell r="Q22">
            <v>250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2025.5</v>
          </cell>
        </row>
        <row r="23">
          <cell r="B23" t="str">
            <v>CHICOMA FLORES KARINA JASMIN</v>
          </cell>
          <cell r="C23" t="str">
            <v>D</v>
          </cell>
          <cell r="D23" t="str">
            <v>F</v>
          </cell>
          <cell r="E23">
            <v>31.4</v>
          </cell>
          <cell r="F23">
            <v>138</v>
          </cell>
          <cell r="G23">
            <v>8</v>
          </cell>
          <cell r="H23">
            <v>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848</v>
          </cell>
          <cell r="N23">
            <v>560</v>
          </cell>
          <cell r="O23">
            <v>0</v>
          </cell>
          <cell r="P23">
            <v>292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1700</v>
          </cell>
        </row>
        <row r="24">
          <cell r="B24" t="str">
            <v>CHIMOY ESQUIVES ROSA BEATRIZ</v>
          </cell>
          <cell r="C24" t="str">
            <v>I</v>
          </cell>
          <cell r="D24" t="str">
            <v>F</v>
          </cell>
          <cell r="E24">
            <v>40</v>
          </cell>
          <cell r="F24">
            <v>176</v>
          </cell>
          <cell r="G24">
            <v>8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848</v>
          </cell>
          <cell r="N24">
            <v>560</v>
          </cell>
          <cell r="O24">
            <v>0</v>
          </cell>
          <cell r="P24">
            <v>1285.92</v>
          </cell>
          <cell r="Q24">
            <v>0</v>
          </cell>
          <cell r="R24">
            <v>0</v>
          </cell>
          <cell r="S24">
            <v>800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3493.92</v>
          </cell>
        </row>
        <row r="25">
          <cell r="B25" t="str">
            <v>CHUNG CHANG DE KCAM DORA PICTAU</v>
          </cell>
          <cell r="C25" t="str">
            <v>D</v>
          </cell>
          <cell r="D25" t="str">
            <v>F</v>
          </cell>
          <cell r="E25">
            <v>40</v>
          </cell>
          <cell r="F25">
            <v>176</v>
          </cell>
          <cell r="G25">
            <v>8</v>
          </cell>
          <cell r="H25">
            <v>8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848</v>
          </cell>
          <cell r="N25">
            <v>560</v>
          </cell>
          <cell r="O25">
            <v>67.5</v>
          </cell>
          <cell r="P25">
            <v>242</v>
          </cell>
          <cell r="Q25">
            <v>250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1967.5</v>
          </cell>
        </row>
        <row r="26">
          <cell r="B26" t="str">
            <v>CORNEJO BARDALES LUISA MARCELA</v>
          </cell>
          <cell r="C26" t="str">
            <v>I</v>
          </cell>
          <cell r="D26" t="str">
            <v>F</v>
          </cell>
          <cell r="E26">
            <v>40</v>
          </cell>
          <cell r="F26">
            <v>176</v>
          </cell>
          <cell r="G26">
            <v>8</v>
          </cell>
          <cell r="H26">
            <v>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848</v>
          </cell>
          <cell r="N26">
            <v>560</v>
          </cell>
          <cell r="O26">
            <v>67.5</v>
          </cell>
          <cell r="P26">
            <v>1003.43</v>
          </cell>
          <cell r="Q26">
            <v>0</v>
          </cell>
          <cell r="R26">
            <v>0</v>
          </cell>
          <cell r="S26">
            <v>800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3278.93</v>
          </cell>
        </row>
        <row r="27">
          <cell r="B27" t="str">
            <v>CORNEJO REYES VICKY LESLY</v>
          </cell>
          <cell r="C27" t="str">
            <v>D</v>
          </cell>
          <cell r="D27" t="str">
            <v>F</v>
          </cell>
          <cell r="E27">
            <v>40</v>
          </cell>
          <cell r="F27">
            <v>176</v>
          </cell>
          <cell r="G27">
            <v>8</v>
          </cell>
          <cell r="H27">
            <v>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848</v>
          </cell>
          <cell r="N27">
            <v>560</v>
          </cell>
          <cell r="O27">
            <v>67.5</v>
          </cell>
          <cell r="P27">
            <v>392</v>
          </cell>
          <cell r="Q27">
            <v>250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2117.5</v>
          </cell>
        </row>
        <row r="28">
          <cell r="B28" t="str">
            <v>CORTEZ CASTILLO PEDRO ENRIQUE</v>
          </cell>
          <cell r="C28" t="str">
            <v>D</v>
          </cell>
          <cell r="D28" t="str">
            <v>F</v>
          </cell>
          <cell r="E28">
            <v>40</v>
          </cell>
          <cell r="F28">
            <v>176</v>
          </cell>
          <cell r="G28">
            <v>8</v>
          </cell>
          <cell r="H28">
            <v>8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848</v>
          </cell>
          <cell r="N28">
            <v>560</v>
          </cell>
          <cell r="O28">
            <v>67.5</v>
          </cell>
          <cell r="P28">
            <v>292</v>
          </cell>
          <cell r="Q28">
            <v>250</v>
          </cell>
          <cell r="R28">
            <v>0</v>
          </cell>
          <cell r="S28">
            <v>0</v>
          </cell>
          <cell r="T28">
            <v>0</v>
          </cell>
          <cell r="U28">
            <v>300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2317.5</v>
          </cell>
        </row>
        <row r="29">
          <cell r="B29" t="str">
            <v>COSTILLA TORRES JORGE HUGO</v>
          </cell>
          <cell r="C29" t="str">
            <v>D</v>
          </cell>
          <cell r="D29" t="str">
            <v>F</v>
          </cell>
          <cell r="E29">
            <v>40</v>
          </cell>
          <cell r="F29">
            <v>176</v>
          </cell>
          <cell r="G29">
            <v>8</v>
          </cell>
          <cell r="H29">
            <v>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848</v>
          </cell>
          <cell r="N29">
            <v>560</v>
          </cell>
          <cell r="O29">
            <v>0</v>
          </cell>
          <cell r="P29">
            <v>492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1900</v>
          </cell>
        </row>
        <row r="30">
          <cell r="B30" t="str">
            <v>CUEVA CASTILLO JUDITG MARIA</v>
          </cell>
          <cell r="C30" t="str">
            <v>D</v>
          </cell>
          <cell r="D30" t="str">
            <v>F</v>
          </cell>
          <cell r="E30">
            <v>39.200000000000003</v>
          </cell>
          <cell r="F30">
            <v>172</v>
          </cell>
          <cell r="G30">
            <v>8</v>
          </cell>
          <cell r="H30">
            <v>8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848</v>
          </cell>
          <cell r="N30">
            <v>560</v>
          </cell>
          <cell r="O30">
            <v>67.5</v>
          </cell>
          <cell r="P30">
            <v>274.5</v>
          </cell>
          <cell r="Q30">
            <v>250</v>
          </cell>
          <cell r="R30">
            <v>0</v>
          </cell>
          <cell r="S30">
            <v>0</v>
          </cell>
          <cell r="T30">
            <v>0</v>
          </cell>
          <cell r="U30">
            <v>200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2200</v>
          </cell>
        </row>
        <row r="31">
          <cell r="B31" t="str">
            <v>CUEVA ESPINAL HAMILTON GREGORY</v>
          </cell>
          <cell r="C31" t="str">
            <v>D</v>
          </cell>
          <cell r="D31" t="str">
            <v>F</v>
          </cell>
          <cell r="E31">
            <v>40</v>
          </cell>
          <cell r="F31">
            <v>176</v>
          </cell>
          <cell r="G31">
            <v>8</v>
          </cell>
          <cell r="H31">
            <v>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848</v>
          </cell>
          <cell r="N31">
            <v>560</v>
          </cell>
          <cell r="O31">
            <v>67.5</v>
          </cell>
          <cell r="P31">
            <v>242</v>
          </cell>
          <cell r="Q31">
            <v>250</v>
          </cell>
          <cell r="R31">
            <v>0</v>
          </cell>
          <cell r="S31">
            <v>0</v>
          </cell>
          <cell r="T31">
            <v>200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2167.5</v>
          </cell>
        </row>
        <row r="32">
          <cell r="B32" t="str">
            <v>CUMPA VASQUEZ JORGE ANTONIO</v>
          </cell>
          <cell r="C32" t="str">
            <v>D</v>
          </cell>
          <cell r="D32" t="str">
            <v>F</v>
          </cell>
          <cell r="E32">
            <v>24</v>
          </cell>
          <cell r="F32">
            <v>106</v>
          </cell>
          <cell r="G32">
            <v>8</v>
          </cell>
          <cell r="H32">
            <v>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848</v>
          </cell>
          <cell r="N32">
            <v>531.95000000000005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1379.95</v>
          </cell>
        </row>
        <row r="33">
          <cell r="B33" t="str">
            <v>DAVILA UGAZ MARCELA</v>
          </cell>
          <cell r="C33" t="str">
            <v>I</v>
          </cell>
          <cell r="D33" t="str">
            <v>F</v>
          </cell>
          <cell r="E33">
            <v>40</v>
          </cell>
          <cell r="F33">
            <v>176</v>
          </cell>
          <cell r="G33">
            <v>8</v>
          </cell>
          <cell r="H33">
            <v>8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848</v>
          </cell>
          <cell r="N33">
            <v>560</v>
          </cell>
          <cell r="O33">
            <v>67.5</v>
          </cell>
          <cell r="P33">
            <v>1994.6399999999999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55.75</v>
          </cell>
          <cell r="Y33">
            <v>17.96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3543.85</v>
          </cell>
        </row>
        <row r="34">
          <cell r="B34" t="str">
            <v>DAVILA VALDERA LADY VIOLETA</v>
          </cell>
          <cell r="C34" t="str">
            <v>D</v>
          </cell>
          <cell r="D34" t="str">
            <v>F</v>
          </cell>
          <cell r="E34">
            <v>40</v>
          </cell>
          <cell r="F34">
            <v>176</v>
          </cell>
          <cell r="G34">
            <v>8</v>
          </cell>
          <cell r="H34">
            <v>8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848</v>
          </cell>
          <cell r="N34">
            <v>560</v>
          </cell>
          <cell r="O34">
            <v>0</v>
          </cell>
          <cell r="P34">
            <v>442</v>
          </cell>
          <cell r="Q34">
            <v>250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2100</v>
          </cell>
        </row>
        <row r="35">
          <cell r="B35" t="str">
            <v>DELGADO LEYVA MIGUEL</v>
          </cell>
          <cell r="C35" t="str">
            <v>I</v>
          </cell>
          <cell r="D35" t="str">
            <v>M</v>
          </cell>
          <cell r="E35">
            <v>40</v>
          </cell>
          <cell r="F35">
            <v>176</v>
          </cell>
          <cell r="G35">
            <v>8</v>
          </cell>
          <cell r="H35">
            <v>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848</v>
          </cell>
          <cell r="N35">
            <v>560</v>
          </cell>
          <cell r="O35">
            <v>0</v>
          </cell>
          <cell r="P35">
            <v>628.29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85.93</v>
          </cell>
          <cell r="Y35">
            <v>27.78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2150</v>
          </cell>
        </row>
        <row r="36">
          <cell r="B36" t="str">
            <v>DIANDERAS HUAIHUACA JUAN CARLOS</v>
          </cell>
          <cell r="C36" t="str">
            <v>D</v>
          </cell>
          <cell r="D36" t="str">
            <v>M</v>
          </cell>
          <cell r="E36">
            <v>40</v>
          </cell>
          <cell r="F36">
            <v>176</v>
          </cell>
          <cell r="G36">
            <v>8</v>
          </cell>
          <cell r="H36">
            <v>8</v>
          </cell>
          <cell r="K36">
            <v>0</v>
          </cell>
          <cell r="L36">
            <v>0</v>
          </cell>
          <cell r="M36">
            <v>848</v>
          </cell>
          <cell r="N36">
            <v>560</v>
          </cell>
          <cell r="O36">
            <v>67.5</v>
          </cell>
          <cell r="P36">
            <v>5404.84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2000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8880.34</v>
          </cell>
        </row>
        <row r="37">
          <cell r="B37" t="str">
            <v>DIAZ ZULOETA HOYOS EVELYN LAURA</v>
          </cell>
          <cell r="C37" t="str">
            <v>D</v>
          </cell>
          <cell r="D37" t="str">
            <v>F</v>
          </cell>
          <cell r="E37">
            <v>40</v>
          </cell>
          <cell r="F37">
            <v>176</v>
          </cell>
          <cell r="G37">
            <v>8</v>
          </cell>
          <cell r="H37">
            <v>8</v>
          </cell>
          <cell r="K37">
            <v>0</v>
          </cell>
          <cell r="L37">
            <v>0</v>
          </cell>
          <cell r="M37">
            <v>848</v>
          </cell>
          <cell r="N37">
            <v>560</v>
          </cell>
          <cell r="O37">
            <v>0</v>
          </cell>
          <cell r="P37">
            <v>542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1950</v>
          </cell>
        </row>
        <row r="38">
          <cell r="B38" t="str">
            <v>ESPINOZA GALVEZ VIRGINIA AMPARO</v>
          </cell>
          <cell r="C38" t="str">
            <v>D</v>
          </cell>
          <cell r="D38" t="str">
            <v>F</v>
          </cell>
          <cell r="E38">
            <v>26</v>
          </cell>
          <cell r="F38">
            <v>111</v>
          </cell>
          <cell r="G38">
            <v>8</v>
          </cell>
          <cell r="H38">
            <v>8</v>
          </cell>
          <cell r="K38">
            <v>0</v>
          </cell>
          <cell r="L38">
            <v>0</v>
          </cell>
          <cell r="M38">
            <v>848</v>
          </cell>
          <cell r="N38">
            <v>560</v>
          </cell>
          <cell r="O38">
            <v>67.5</v>
          </cell>
          <cell r="P38">
            <v>342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1817.5</v>
          </cell>
        </row>
        <row r="39">
          <cell r="B39" t="str">
            <v>ESTELA VASQUEZ EDGARD</v>
          </cell>
          <cell r="C39" t="str">
            <v>I</v>
          </cell>
          <cell r="D39" t="str">
            <v>M</v>
          </cell>
          <cell r="E39">
            <v>30</v>
          </cell>
          <cell r="F39">
            <v>132</v>
          </cell>
          <cell r="G39">
            <v>8</v>
          </cell>
          <cell r="H39">
            <v>8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848</v>
          </cell>
          <cell r="N39">
            <v>208</v>
          </cell>
          <cell r="O39">
            <v>67.5</v>
          </cell>
          <cell r="P39">
            <v>726.5</v>
          </cell>
          <cell r="Q39">
            <v>250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2100</v>
          </cell>
        </row>
        <row r="40">
          <cell r="B40" t="str">
            <v>FUSTAMANTE VASQUEZ YURI YESENIA</v>
          </cell>
          <cell r="C40" t="str">
            <v>I</v>
          </cell>
          <cell r="D40" t="str">
            <v>F</v>
          </cell>
          <cell r="E40">
            <v>40</v>
          </cell>
          <cell r="F40">
            <v>176</v>
          </cell>
          <cell r="G40">
            <v>8</v>
          </cell>
          <cell r="H40">
            <v>8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848</v>
          </cell>
          <cell r="N40">
            <v>560</v>
          </cell>
          <cell r="O40">
            <v>67.5</v>
          </cell>
          <cell r="P40">
            <v>392</v>
          </cell>
          <cell r="Q40">
            <v>250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2117.5</v>
          </cell>
        </row>
        <row r="41">
          <cell r="B41" t="str">
            <v>GALARRETA APAESTEGUI MAYTE CECILIA</v>
          </cell>
          <cell r="C41" t="str">
            <v>I</v>
          </cell>
          <cell r="D41" t="str">
            <v>M</v>
          </cell>
          <cell r="E41">
            <v>40</v>
          </cell>
          <cell r="F41">
            <v>176</v>
          </cell>
          <cell r="G41">
            <v>8</v>
          </cell>
          <cell r="H41">
            <v>8</v>
          </cell>
          <cell r="I41">
            <v>0</v>
          </cell>
          <cell r="J41">
            <v>0</v>
          </cell>
          <cell r="L41">
            <v>0</v>
          </cell>
          <cell r="M41">
            <v>848</v>
          </cell>
          <cell r="N41">
            <v>560</v>
          </cell>
          <cell r="O41">
            <v>67.5</v>
          </cell>
          <cell r="P41">
            <v>3167.38</v>
          </cell>
          <cell r="Q41">
            <v>0</v>
          </cell>
          <cell r="R41">
            <v>0</v>
          </cell>
          <cell r="S41">
            <v>800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5442.88</v>
          </cell>
        </row>
        <row r="42">
          <cell r="B42" t="str">
            <v>GAMONAL MACHUCA LILIANA</v>
          </cell>
          <cell r="C42" t="str">
            <v>I</v>
          </cell>
          <cell r="D42" t="str">
            <v>F</v>
          </cell>
          <cell r="E42">
            <v>40</v>
          </cell>
          <cell r="F42">
            <v>176</v>
          </cell>
          <cell r="G42">
            <v>8</v>
          </cell>
          <cell r="H42">
            <v>8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848</v>
          </cell>
          <cell r="N42">
            <v>560</v>
          </cell>
          <cell r="O42">
            <v>67.5</v>
          </cell>
          <cell r="P42">
            <v>374.5</v>
          </cell>
          <cell r="Q42">
            <v>250</v>
          </cell>
          <cell r="R42">
            <v>0</v>
          </cell>
          <cell r="S42">
            <v>0</v>
          </cell>
          <cell r="T42">
            <v>0</v>
          </cell>
          <cell r="U42">
            <v>200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2300</v>
          </cell>
        </row>
        <row r="43">
          <cell r="B43" t="str">
            <v>GAVIDIA PEÑA GLADYS</v>
          </cell>
          <cell r="C43" t="str">
            <v>I</v>
          </cell>
          <cell r="D43" t="str">
            <v>F</v>
          </cell>
          <cell r="E43">
            <v>40</v>
          </cell>
          <cell r="F43">
            <v>176</v>
          </cell>
          <cell r="G43">
            <v>8</v>
          </cell>
          <cell r="H43">
            <v>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848</v>
          </cell>
          <cell r="N43">
            <v>560</v>
          </cell>
          <cell r="O43">
            <v>0</v>
          </cell>
          <cell r="P43">
            <v>903.21</v>
          </cell>
          <cell r="Q43">
            <v>250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95.65</v>
          </cell>
          <cell r="Y43">
            <v>30.91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2687.77</v>
          </cell>
        </row>
        <row r="44">
          <cell r="B44" t="str">
            <v>GONZALES NAVARRO MONICA IVONNE</v>
          </cell>
          <cell r="C44" t="str">
            <v>I</v>
          </cell>
          <cell r="D44" t="str">
            <v>F</v>
          </cell>
          <cell r="E44">
            <v>40</v>
          </cell>
          <cell r="F44">
            <v>176</v>
          </cell>
          <cell r="G44">
            <v>8</v>
          </cell>
          <cell r="H44">
            <v>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848</v>
          </cell>
          <cell r="N44">
            <v>560</v>
          </cell>
          <cell r="O44">
            <v>67.5</v>
          </cell>
          <cell r="P44">
            <v>528.21</v>
          </cell>
          <cell r="Q44">
            <v>250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69.05</v>
          </cell>
          <cell r="Y44">
            <v>22.24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2345</v>
          </cell>
        </row>
        <row r="45">
          <cell r="B45" t="str">
            <v>GONZALES VERA MARIA LUZ</v>
          </cell>
          <cell r="C45" t="str">
            <v>I</v>
          </cell>
          <cell r="D45" t="str">
            <v>F</v>
          </cell>
          <cell r="E45">
            <v>40</v>
          </cell>
          <cell r="F45">
            <v>176</v>
          </cell>
          <cell r="G45">
            <v>8</v>
          </cell>
          <cell r="H45">
            <v>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848</v>
          </cell>
          <cell r="N45">
            <v>560</v>
          </cell>
          <cell r="O45">
            <v>67.5</v>
          </cell>
          <cell r="P45">
            <v>543.6400000000001</v>
          </cell>
          <cell r="Q45">
            <v>0</v>
          </cell>
          <cell r="R45">
            <v>0</v>
          </cell>
          <cell r="S45">
            <v>0</v>
          </cell>
          <cell r="T45">
            <v>250</v>
          </cell>
          <cell r="U45">
            <v>0</v>
          </cell>
          <cell r="V45">
            <v>0</v>
          </cell>
          <cell r="W45">
            <v>0</v>
          </cell>
          <cell r="X45">
            <v>57.39</v>
          </cell>
          <cell r="Y45">
            <v>18.47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2345</v>
          </cell>
        </row>
        <row r="46">
          <cell r="B46" t="str">
            <v>GUEVARA TELLO JORGE</v>
          </cell>
          <cell r="C46" t="str">
            <v>I</v>
          </cell>
          <cell r="D46" t="str">
            <v>M</v>
          </cell>
          <cell r="E46">
            <v>40</v>
          </cell>
          <cell r="F46">
            <v>176</v>
          </cell>
          <cell r="G46">
            <v>8</v>
          </cell>
          <cell r="H46">
            <v>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848</v>
          </cell>
          <cell r="N46">
            <v>560</v>
          </cell>
          <cell r="O46">
            <v>0</v>
          </cell>
          <cell r="P46">
            <v>722.77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90.13</v>
          </cell>
          <cell r="Y46">
            <v>29.1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2250</v>
          </cell>
        </row>
        <row r="47">
          <cell r="B47" t="str">
            <v>HERNANDEZ CENTURION ADITA AMALIA</v>
          </cell>
          <cell r="C47" t="str">
            <v>D</v>
          </cell>
          <cell r="D47" t="str">
            <v>F</v>
          </cell>
          <cell r="E47">
            <v>40</v>
          </cell>
          <cell r="F47">
            <v>176</v>
          </cell>
          <cell r="G47">
            <v>8</v>
          </cell>
          <cell r="H47">
            <v>8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848</v>
          </cell>
          <cell r="N47">
            <v>560</v>
          </cell>
          <cell r="O47">
            <v>67.5</v>
          </cell>
          <cell r="P47">
            <v>474.5</v>
          </cell>
          <cell r="Q47">
            <v>250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2200</v>
          </cell>
        </row>
        <row r="48">
          <cell r="B48" t="str">
            <v>HERNANDEZ GIRON MIKE HAMILTON</v>
          </cell>
          <cell r="C48" t="str">
            <v>I</v>
          </cell>
          <cell r="D48" t="str">
            <v>M</v>
          </cell>
          <cell r="E48">
            <v>40</v>
          </cell>
          <cell r="F48">
            <v>176</v>
          </cell>
          <cell r="G48">
            <v>8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848</v>
          </cell>
          <cell r="N48">
            <v>560</v>
          </cell>
          <cell r="O48">
            <v>0</v>
          </cell>
          <cell r="P48">
            <v>450</v>
          </cell>
          <cell r="Q48">
            <v>250</v>
          </cell>
          <cell r="R48">
            <v>0</v>
          </cell>
          <cell r="S48">
            <v>0</v>
          </cell>
          <cell r="T48">
            <v>0</v>
          </cell>
          <cell r="U48">
            <v>400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26.13</v>
          </cell>
          <cell r="AE48">
            <v>0</v>
          </cell>
          <cell r="AF48">
            <v>2534.13</v>
          </cell>
        </row>
        <row r="49">
          <cell r="B49" t="str">
            <v>HERRERA BALCAZAR CARMEN</v>
          </cell>
          <cell r="C49" t="str">
            <v>I</v>
          </cell>
          <cell r="D49" t="str">
            <v>F</v>
          </cell>
          <cell r="E49">
            <v>40</v>
          </cell>
          <cell r="F49">
            <v>176</v>
          </cell>
          <cell r="G49">
            <v>8</v>
          </cell>
          <cell r="H49">
            <v>8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848</v>
          </cell>
          <cell r="N49">
            <v>560</v>
          </cell>
          <cell r="O49">
            <v>67.5</v>
          </cell>
          <cell r="P49">
            <v>1292.5</v>
          </cell>
          <cell r="Q49">
            <v>250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114.88</v>
          </cell>
          <cell r="Y49">
            <v>37.119999999999997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3170</v>
          </cell>
        </row>
        <row r="50">
          <cell r="B50" t="str">
            <v>HORNE BRINE MOLLY ELIZABETH</v>
          </cell>
          <cell r="C50" t="str">
            <v>D</v>
          </cell>
          <cell r="D50" t="str">
            <v>F</v>
          </cell>
          <cell r="E50">
            <v>40</v>
          </cell>
          <cell r="F50">
            <v>176</v>
          </cell>
          <cell r="G50">
            <v>8</v>
          </cell>
          <cell r="H50">
            <v>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848</v>
          </cell>
          <cell r="N50">
            <v>560</v>
          </cell>
          <cell r="O50">
            <v>0</v>
          </cell>
          <cell r="P50">
            <v>1958.35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200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3566.35</v>
          </cell>
        </row>
        <row r="51">
          <cell r="B51" t="str">
            <v>LEON SOTO MARTINA</v>
          </cell>
          <cell r="C51" t="str">
            <v>I</v>
          </cell>
          <cell r="D51" t="str">
            <v>F</v>
          </cell>
          <cell r="E51">
            <v>40</v>
          </cell>
          <cell r="F51">
            <v>176</v>
          </cell>
          <cell r="G51">
            <v>8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848</v>
          </cell>
          <cell r="N51">
            <v>560</v>
          </cell>
          <cell r="O51">
            <v>67.5</v>
          </cell>
          <cell r="P51">
            <v>637.16000000000008</v>
          </cell>
          <cell r="Q51">
            <v>250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62.3</v>
          </cell>
          <cell r="Y51">
            <v>20.04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2445</v>
          </cell>
        </row>
        <row r="52">
          <cell r="B52" t="str">
            <v>LEYVA MEZA MARCEL ULISES</v>
          </cell>
          <cell r="C52" t="str">
            <v>D</v>
          </cell>
          <cell r="D52" t="str">
            <v>F</v>
          </cell>
          <cell r="E52">
            <v>40</v>
          </cell>
          <cell r="F52">
            <v>176</v>
          </cell>
          <cell r="G52">
            <v>8</v>
          </cell>
          <cell r="H52">
            <v>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848</v>
          </cell>
          <cell r="N52">
            <v>560</v>
          </cell>
          <cell r="O52">
            <v>67.5</v>
          </cell>
          <cell r="P52">
            <v>342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1817.5</v>
          </cell>
        </row>
        <row r="53">
          <cell r="B53" t="str">
            <v>MAITTRE GASTELO DE VILCHEZ LEDY ELDA</v>
          </cell>
          <cell r="C53" t="str">
            <v>I</v>
          </cell>
          <cell r="D53" t="str">
            <v>F</v>
          </cell>
          <cell r="E53">
            <v>40</v>
          </cell>
          <cell r="F53">
            <v>176</v>
          </cell>
          <cell r="G53">
            <v>8</v>
          </cell>
          <cell r="H53">
            <v>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848</v>
          </cell>
          <cell r="N53">
            <v>560</v>
          </cell>
          <cell r="O53">
            <v>0</v>
          </cell>
          <cell r="P53">
            <v>1090.3600000000001</v>
          </cell>
          <cell r="Q53">
            <v>250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127.36</v>
          </cell>
          <cell r="Y53">
            <v>41.04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2916.76</v>
          </cell>
        </row>
        <row r="54">
          <cell r="B54" t="str">
            <v>MAJAIL MAYORGA MARI GRABIELA</v>
          </cell>
          <cell r="C54" t="str">
            <v>I</v>
          </cell>
          <cell r="D54" t="str">
            <v>F</v>
          </cell>
          <cell r="E54">
            <v>40</v>
          </cell>
          <cell r="F54">
            <v>176</v>
          </cell>
          <cell r="G54">
            <v>8</v>
          </cell>
          <cell r="H54">
            <v>8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848</v>
          </cell>
          <cell r="N54">
            <v>560</v>
          </cell>
          <cell r="O54">
            <v>0</v>
          </cell>
          <cell r="P54">
            <v>392</v>
          </cell>
          <cell r="Q54">
            <v>250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2050</v>
          </cell>
        </row>
        <row r="55">
          <cell r="B55" t="str">
            <v>MARIN SOJO JORGE HERNAN</v>
          </cell>
          <cell r="C55" t="str">
            <v>I</v>
          </cell>
          <cell r="D55" t="str">
            <v>F</v>
          </cell>
          <cell r="E55">
            <v>44</v>
          </cell>
          <cell r="F55">
            <v>194</v>
          </cell>
          <cell r="G55">
            <v>8</v>
          </cell>
          <cell r="H55">
            <v>8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848</v>
          </cell>
          <cell r="N55">
            <v>704</v>
          </cell>
          <cell r="O55">
            <v>67.5</v>
          </cell>
          <cell r="P55">
            <v>2154.31</v>
          </cell>
          <cell r="Q55">
            <v>0</v>
          </cell>
          <cell r="R55">
            <v>0</v>
          </cell>
          <cell r="S55">
            <v>800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4573.8099999999995</v>
          </cell>
        </row>
        <row r="56">
          <cell r="B56" t="str">
            <v>MELENDEZ MANTILLA MARIA TERESA</v>
          </cell>
          <cell r="C56" t="str">
            <v>D</v>
          </cell>
          <cell r="D56" t="str">
            <v>F</v>
          </cell>
          <cell r="E56">
            <v>40</v>
          </cell>
          <cell r="F56">
            <v>176</v>
          </cell>
          <cell r="G56">
            <v>8</v>
          </cell>
          <cell r="H56">
            <v>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848</v>
          </cell>
          <cell r="N56">
            <v>704</v>
          </cell>
          <cell r="O56">
            <v>67.5</v>
          </cell>
          <cell r="P56">
            <v>348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1967.5</v>
          </cell>
        </row>
        <row r="57">
          <cell r="B57" t="str">
            <v>MELGAR MUÑIZ MARIANNA</v>
          </cell>
          <cell r="C57" t="str">
            <v>I</v>
          </cell>
          <cell r="D57" t="str">
            <v>F</v>
          </cell>
          <cell r="E57">
            <v>40</v>
          </cell>
          <cell r="F57">
            <v>176</v>
          </cell>
          <cell r="G57">
            <v>8</v>
          </cell>
          <cell r="H57">
            <v>8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848</v>
          </cell>
          <cell r="N57">
            <v>560</v>
          </cell>
          <cell r="O57">
            <v>67.5</v>
          </cell>
          <cell r="P57">
            <v>1815.79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2000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5291.29</v>
          </cell>
        </row>
        <row r="58">
          <cell r="B58" t="str">
            <v>MENDOZA UGAS LALINDA</v>
          </cell>
          <cell r="C58" t="str">
            <v>D</v>
          </cell>
          <cell r="D58" t="str">
            <v>F</v>
          </cell>
          <cell r="E58">
            <v>40</v>
          </cell>
          <cell r="F58">
            <v>176</v>
          </cell>
          <cell r="G58">
            <v>8</v>
          </cell>
          <cell r="H58">
            <v>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848</v>
          </cell>
          <cell r="N58">
            <v>560</v>
          </cell>
          <cell r="O58">
            <v>0</v>
          </cell>
          <cell r="P58">
            <v>1299.5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2707.5</v>
          </cell>
        </row>
        <row r="59">
          <cell r="B59" t="str">
            <v>MERA MONSALVE CESAR</v>
          </cell>
          <cell r="C59" t="str">
            <v>I</v>
          </cell>
          <cell r="D59" t="str">
            <v>M</v>
          </cell>
          <cell r="E59">
            <v>24</v>
          </cell>
          <cell r="F59">
            <v>106</v>
          </cell>
          <cell r="G59">
            <v>8</v>
          </cell>
          <cell r="H59">
            <v>8</v>
          </cell>
          <cell r="I59">
            <v>4</v>
          </cell>
          <cell r="J59">
            <v>0</v>
          </cell>
          <cell r="K59">
            <v>0</v>
          </cell>
          <cell r="L59">
            <v>0</v>
          </cell>
          <cell r="M59">
            <v>848</v>
          </cell>
          <cell r="N59">
            <v>543.77</v>
          </cell>
          <cell r="O59">
            <v>67.5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39.9</v>
          </cell>
          <cell r="Y59">
            <v>12.83</v>
          </cell>
          <cell r="Z59">
            <v>40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1552</v>
          </cell>
        </row>
        <row r="60">
          <cell r="B60" t="str">
            <v>MESTANZA HURTADO CYNTHIA DEL ROCIO</v>
          </cell>
          <cell r="C60" t="str">
            <v>D</v>
          </cell>
          <cell r="D60" t="str">
            <v>F</v>
          </cell>
          <cell r="E60">
            <v>40</v>
          </cell>
          <cell r="F60">
            <v>176</v>
          </cell>
          <cell r="G60">
            <v>8</v>
          </cell>
          <cell r="H60">
            <v>8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848</v>
          </cell>
          <cell r="N60">
            <v>560</v>
          </cell>
          <cell r="O60">
            <v>67.5</v>
          </cell>
          <cell r="P60">
            <v>292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1767.5</v>
          </cell>
        </row>
        <row r="61">
          <cell r="B61" t="str">
            <v>MOCARRO AGUILAR MERY GIOVANNY</v>
          </cell>
          <cell r="C61" t="str">
            <v>I</v>
          </cell>
          <cell r="D61" t="str">
            <v>F</v>
          </cell>
          <cell r="E61">
            <v>40</v>
          </cell>
          <cell r="F61">
            <v>176</v>
          </cell>
          <cell r="G61">
            <v>8</v>
          </cell>
          <cell r="H61">
            <v>8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848</v>
          </cell>
          <cell r="N61">
            <v>560</v>
          </cell>
          <cell r="O61">
            <v>67.5</v>
          </cell>
          <cell r="P61">
            <v>2306.5100000000002</v>
          </cell>
          <cell r="Q61">
            <v>250</v>
          </cell>
          <cell r="R61">
            <v>0</v>
          </cell>
          <cell r="S61">
            <v>0</v>
          </cell>
          <cell r="T61">
            <v>0</v>
          </cell>
          <cell r="U61">
            <v>200</v>
          </cell>
          <cell r="V61">
            <v>0</v>
          </cell>
          <cell r="W61">
            <v>0</v>
          </cell>
          <cell r="X61">
            <v>91.66</v>
          </cell>
          <cell r="Y61">
            <v>29.63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4353.3</v>
          </cell>
        </row>
        <row r="62">
          <cell r="B62" t="str">
            <v>MOCARRO WILLIS MARIA LUCIA</v>
          </cell>
          <cell r="C62" t="str">
            <v>D</v>
          </cell>
          <cell r="D62" t="str">
            <v>F</v>
          </cell>
          <cell r="E62">
            <v>40</v>
          </cell>
          <cell r="F62">
            <v>176</v>
          </cell>
          <cell r="G62">
            <v>8</v>
          </cell>
          <cell r="H62">
            <v>8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848</v>
          </cell>
          <cell r="N62">
            <v>560</v>
          </cell>
          <cell r="O62">
            <v>0</v>
          </cell>
          <cell r="P62">
            <v>617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2025</v>
          </cell>
        </row>
        <row r="63">
          <cell r="B63" t="str">
            <v>MONTENEGRO REQUEJO MARIA ANTONIETA</v>
          </cell>
          <cell r="C63" t="str">
            <v>I</v>
          </cell>
          <cell r="D63" t="str">
            <v>F</v>
          </cell>
          <cell r="E63">
            <v>40</v>
          </cell>
          <cell r="F63">
            <v>176</v>
          </cell>
          <cell r="G63">
            <v>8</v>
          </cell>
          <cell r="H63">
            <v>8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848</v>
          </cell>
          <cell r="N63">
            <v>560</v>
          </cell>
          <cell r="O63">
            <v>67.5</v>
          </cell>
          <cell r="P63">
            <v>710.36999999999989</v>
          </cell>
          <cell r="Q63">
            <v>250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80.2</v>
          </cell>
          <cell r="Y63">
            <v>25.93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2541.9999999999995</v>
          </cell>
        </row>
        <row r="64">
          <cell r="B64" t="str">
            <v>MONTOYA GONZALES, MARIA TERESA</v>
          </cell>
          <cell r="C64" t="str">
            <v>I</v>
          </cell>
          <cell r="D64" t="str">
            <v>F</v>
          </cell>
          <cell r="E64">
            <v>40</v>
          </cell>
          <cell r="F64">
            <v>176</v>
          </cell>
          <cell r="G64">
            <v>8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848</v>
          </cell>
          <cell r="N64">
            <v>560</v>
          </cell>
          <cell r="O64">
            <v>67.5</v>
          </cell>
          <cell r="P64">
            <v>1024.5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400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2900</v>
          </cell>
        </row>
        <row r="65">
          <cell r="B65" t="str">
            <v>MOZA CHAVARRY ROCIO ESTHER</v>
          </cell>
          <cell r="C65" t="str">
            <v>I</v>
          </cell>
          <cell r="D65" t="str">
            <v>F</v>
          </cell>
          <cell r="E65">
            <v>40</v>
          </cell>
          <cell r="F65">
            <v>176</v>
          </cell>
          <cell r="G65">
            <v>8</v>
          </cell>
          <cell r="H65">
            <v>8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848</v>
          </cell>
          <cell r="N65">
            <v>560</v>
          </cell>
          <cell r="O65">
            <v>0</v>
          </cell>
          <cell r="P65">
            <v>392</v>
          </cell>
          <cell r="Q65">
            <v>250</v>
          </cell>
          <cell r="R65">
            <v>0</v>
          </cell>
          <cell r="S65">
            <v>0</v>
          </cell>
          <cell r="T65">
            <v>0</v>
          </cell>
          <cell r="U65">
            <v>200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2250</v>
          </cell>
        </row>
        <row r="66">
          <cell r="B66" t="str">
            <v>OLIVO VELASQUEZ MARIA DEL MILAGRO</v>
          </cell>
          <cell r="C66" t="str">
            <v>D</v>
          </cell>
          <cell r="D66" t="str">
            <v>F</v>
          </cell>
          <cell r="E66">
            <v>40</v>
          </cell>
          <cell r="F66">
            <v>176</v>
          </cell>
          <cell r="G66">
            <v>8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848</v>
          </cell>
          <cell r="N66">
            <v>560</v>
          </cell>
          <cell r="O66">
            <v>0</v>
          </cell>
          <cell r="P66">
            <v>392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1800</v>
          </cell>
        </row>
        <row r="67">
          <cell r="B67" t="str">
            <v>ORTIZ ESQUERRE ANDREA MARIELLA</v>
          </cell>
          <cell r="C67" t="str">
            <v>D</v>
          </cell>
          <cell r="D67" t="str">
            <v>M</v>
          </cell>
          <cell r="E67">
            <v>40</v>
          </cell>
          <cell r="F67">
            <v>176</v>
          </cell>
          <cell r="G67">
            <v>8</v>
          </cell>
          <cell r="H67">
            <v>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848</v>
          </cell>
          <cell r="N67">
            <v>560</v>
          </cell>
          <cell r="O67">
            <v>0</v>
          </cell>
          <cell r="P67">
            <v>200</v>
          </cell>
          <cell r="Q67">
            <v>250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1858</v>
          </cell>
        </row>
        <row r="68">
          <cell r="B68" t="str">
            <v>PALACIOS TARRILLO MARTHA ELIZABETH</v>
          </cell>
          <cell r="C68" t="str">
            <v>D</v>
          </cell>
          <cell r="D68" t="str">
            <v>M</v>
          </cell>
          <cell r="E68">
            <v>40</v>
          </cell>
          <cell r="F68">
            <v>176</v>
          </cell>
          <cell r="G68">
            <v>8</v>
          </cell>
          <cell r="H68">
            <v>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848</v>
          </cell>
          <cell r="N68">
            <v>560</v>
          </cell>
          <cell r="O68">
            <v>0</v>
          </cell>
          <cell r="P68">
            <v>342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1750</v>
          </cell>
        </row>
        <row r="69">
          <cell r="B69" t="str">
            <v>PANANA FARROÑAN KATTY TERESA</v>
          </cell>
          <cell r="C69" t="str">
            <v>D</v>
          </cell>
          <cell r="D69" t="str">
            <v>M</v>
          </cell>
          <cell r="E69">
            <v>40</v>
          </cell>
          <cell r="F69">
            <v>176</v>
          </cell>
          <cell r="G69">
            <v>8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848</v>
          </cell>
          <cell r="N69">
            <v>560</v>
          </cell>
          <cell r="O69">
            <v>0</v>
          </cell>
          <cell r="P69">
            <v>292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1700</v>
          </cell>
        </row>
        <row r="70">
          <cell r="B70" t="str">
            <v>PEREZ ACUÑA IVAN MARTIN</v>
          </cell>
          <cell r="C70" t="str">
            <v>D</v>
          </cell>
          <cell r="D70" t="str">
            <v>M</v>
          </cell>
          <cell r="E70">
            <v>40</v>
          </cell>
          <cell r="F70">
            <v>176</v>
          </cell>
          <cell r="G70">
            <v>8</v>
          </cell>
          <cell r="H70">
            <v>8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848</v>
          </cell>
          <cell r="N70">
            <v>560</v>
          </cell>
          <cell r="O70">
            <v>0</v>
          </cell>
          <cell r="P70">
            <v>242</v>
          </cell>
          <cell r="Q70">
            <v>250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1900</v>
          </cell>
        </row>
        <row r="71">
          <cell r="B71" t="str">
            <v>PLAZA DE VASQUEZ  MARINA LUCRECIA</v>
          </cell>
          <cell r="C71" t="str">
            <v>I</v>
          </cell>
          <cell r="D71" t="str">
            <v>F</v>
          </cell>
          <cell r="E71">
            <v>40</v>
          </cell>
          <cell r="F71">
            <v>176</v>
          </cell>
          <cell r="G71">
            <v>8</v>
          </cell>
          <cell r="H71">
            <v>8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848</v>
          </cell>
          <cell r="N71">
            <v>560</v>
          </cell>
          <cell r="O71">
            <v>0</v>
          </cell>
          <cell r="P71">
            <v>659.86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68.34</v>
          </cell>
          <cell r="Y71">
            <v>22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2158.2000000000003</v>
          </cell>
        </row>
        <row r="72">
          <cell r="B72" t="str">
            <v>PORTOCARRERO MORE LUCIANA</v>
          </cell>
          <cell r="C72" t="str">
            <v>I</v>
          </cell>
          <cell r="D72" t="str">
            <v>F</v>
          </cell>
          <cell r="E72">
            <v>40</v>
          </cell>
          <cell r="F72">
            <v>176</v>
          </cell>
          <cell r="G72">
            <v>8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848</v>
          </cell>
          <cell r="N72">
            <v>560</v>
          </cell>
          <cell r="O72">
            <v>67.5</v>
          </cell>
          <cell r="P72">
            <v>638.63000000000011</v>
          </cell>
          <cell r="Q72">
            <v>250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97.39</v>
          </cell>
          <cell r="Y72">
            <v>31.48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2493</v>
          </cell>
        </row>
        <row r="73">
          <cell r="B73" t="str">
            <v>PUESCAS MANAY DANIEL ENRIQUE</v>
          </cell>
          <cell r="C73" t="str">
            <v>D</v>
          </cell>
          <cell r="D73" t="str">
            <v>F</v>
          </cell>
          <cell r="E73">
            <v>40</v>
          </cell>
          <cell r="F73">
            <v>176</v>
          </cell>
          <cell r="G73">
            <v>8</v>
          </cell>
          <cell r="H73">
            <v>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848</v>
          </cell>
          <cell r="N73">
            <v>560</v>
          </cell>
          <cell r="O73">
            <v>67.5</v>
          </cell>
          <cell r="P73">
            <v>342</v>
          </cell>
          <cell r="Q73">
            <v>250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2067.5</v>
          </cell>
        </row>
        <row r="74">
          <cell r="B74" t="str">
            <v>QUEVEDO TAPIA ANDINA</v>
          </cell>
          <cell r="C74" t="str">
            <v>I</v>
          </cell>
          <cell r="D74" t="str">
            <v>F</v>
          </cell>
          <cell r="E74">
            <v>40</v>
          </cell>
          <cell r="F74">
            <v>176</v>
          </cell>
          <cell r="G74">
            <v>8</v>
          </cell>
          <cell r="H74">
            <v>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848</v>
          </cell>
          <cell r="N74">
            <v>560</v>
          </cell>
          <cell r="O74">
            <v>67.5</v>
          </cell>
          <cell r="P74">
            <v>719.48</v>
          </cell>
          <cell r="Q74">
            <v>250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90.74</v>
          </cell>
          <cell r="Y74">
            <v>29.28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2565</v>
          </cell>
        </row>
        <row r="75">
          <cell r="B75" t="str">
            <v>QUEVEDO WILLYS PATRICIA KARLA</v>
          </cell>
          <cell r="C75" t="str">
            <v>I</v>
          </cell>
          <cell r="D75" t="str">
            <v>F</v>
          </cell>
          <cell r="E75">
            <v>40</v>
          </cell>
          <cell r="F75">
            <v>176</v>
          </cell>
          <cell r="G75">
            <v>8</v>
          </cell>
          <cell r="H75">
            <v>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848</v>
          </cell>
          <cell r="N75">
            <v>560</v>
          </cell>
          <cell r="O75">
            <v>67.5</v>
          </cell>
          <cell r="P75">
            <v>292</v>
          </cell>
          <cell r="Q75">
            <v>250</v>
          </cell>
          <cell r="R75">
            <v>400</v>
          </cell>
          <cell r="S75">
            <v>0</v>
          </cell>
          <cell r="T75">
            <v>0</v>
          </cell>
          <cell r="U75">
            <v>400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2817.5</v>
          </cell>
        </row>
        <row r="76">
          <cell r="B76" t="str">
            <v>QUIROZ LOZADA DE ARBULU ANAHI YANINA</v>
          </cell>
          <cell r="C76" t="str">
            <v>I</v>
          </cell>
          <cell r="D76" t="str">
            <v>F</v>
          </cell>
          <cell r="E76">
            <v>40</v>
          </cell>
          <cell r="F76">
            <v>176</v>
          </cell>
          <cell r="G76">
            <v>8</v>
          </cell>
          <cell r="H76">
            <v>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848</v>
          </cell>
          <cell r="N76">
            <v>560</v>
          </cell>
          <cell r="O76">
            <v>67.5</v>
          </cell>
          <cell r="P76">
            <v>392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1867.5</v>
          </cell>
        </row>
        <row r="77">
          <cell r="B77" t="str">
            <v>RAMIREZ REYES LILIANA LUISA</v>
          </cell>
          <cell r="C77" t="str">
            <v>I</v>
          </cell>
          <cell r="D77" t="str">
            <v>F</v>
          </cell>
          <cell r="E77">
            <v>40</v>
          </cell>
          <cell r="F77">
            <v>176</v>
          </cell>
          <cell r="G77">
            <v>8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848</v>
          </cell>
          <cell r="N77">
            <v>560</v>
          </cell>
          <cell r="O77">
            <v>67.5</v>
          </cell>
          <cell r="P77">
            <v>580.15000000000009</v>
          </cell>
          <cell r="Q77">
            <v>250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77.34</v>
          </cell>
          <cell r="Y77">
            <v>25.01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2408.0000000000005</v>
          </cell>
        </row>
        <row r="78">
          <cell r="B78" t="str">
            <v>RICCIO IPANAQUE GISELA</v>
          </cell>
          <cell r="C78" t="str">
            <v>D</v>
          </cell>
          <cell r="D78" t="str">
            <v>F</v>
          </cell>
          <cell r="E78">
            <v>40</v>
          </cell>
          <cell r="F78">
            <v>176</v>
          </cell>
          <cell r="G78">
            <v>8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848</v>
          </cell>
          <cell r="N78">
            <v>560</v>
          </cell>
          <cell r="O78">
            <v>67.5</v>
          </cell>
          <cell r="P78">
            <v>692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2167.5</v>
          </cell>
        </row>
        <row r="79">
          <cell r="B79" t="str">
            <v>RIVAS PONCE KARLA PATRICIA</v>
          </cell>
          <cell r="C79" t="str">
            <v>D</v>
          </cell>
          <cell r="D79" t="str">
            <v>M</v>
          </cell>
          <cell r="E79">
            <v>40</v>
          </cell>
          <cell r="F79">
            <v>176</v>
          </cell>
          <cell r="G79">
            <v>8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848</v>
          </cell>
          <cell r="N79">
            <v>560</v>
          </cell>
          <cell r="O79">
            <v>0</v>
          </cell>
          <cell r="P79">
            <v>242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1650</v>
          </cell>
        </row>
        <row r="80">
          <cell r="B80" t="str">
            <v>RODRIGUEZ ROMERO DE THOISY OLGA NEIDA</v>
          </cell>
          <cell r="C80" t="str">
            <v>D</v>
          </cell>
          <cell r="D80" t="str">
            <v>F</v>
          </cell>
          <cell r="E80">
            <v>40</v>
          </cell>
          <cell r="F80">
            <v>176</v>
          </cell>
          <cell r="G80">
            <v>8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848</v>
          </cell>
          <cell r="N80">
            <v>560</v>
          </cell>
          <cell r="O80">
            <v>67.5</v>
          </cell>
          <cell r="P80">
            <v>3103.57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4579.07</v>
          </cell>
        </row>
        <row r="81">
          <cell r="B81" t="str">
            <v>ROJAS SALAZAR KARLA ISABEL</v>
          </cell>
          <cell r="C81" t="str">
            <v>I</v>
          </cell>
          <cell r="D81" t="str">
            <v>F</v>
          </cell>
          <cell r="E81">
            <v>48</v>
          </cell>
          <cell r="F81">
            <v>211</v>
          </cell>
          <cell r="G81">
            <v>8</v>
          </cell>
          <cell r="H81">
            <v>8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848</v>
          </cell>
          <cell r="N81">
            <v>560</v>
          </cell>
          <cell r="O81">
            <v>67.5</v>
          </cell>
          <cell r="P81">
            <v>2018.42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3493.92</v>
          </cell>
        </row>
        <row r="82">
          <cell r="B82" t="str">
            <v>RUIZ SALAVERRY CLAUDIA CECILIA</v>
          </cell>
          <cell r="C82" t="str">
            <v>D</v>
          </cell>
          <cell r="D82" t="str">
            <v>F</v>
          </cell>
          <cell r="E82">
            <v>40</v>
          </cell>
          <cell r="F82">
            <v>176</v>
          </cell>
          <cell r="G82">
            <v>8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848</v>
          </cell>
          <cell r="N82">
            <v>560</v>
          </cell>
          <cell r="O82">
            <v>67.5</v>
          </cell>
          <cell r="P82">
            <v>524.5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2000</v>
          </cell>
        </row>
        <row r="83">
          <cell r="B83" t="str">
            <v>SALDARRIAGA HERRERA RICARDO</v>
          </cell>
          <cell r="C83" t="str">
            <v>I</v>
          </cell>
          <cell r="D83" t="str">
            <v>M</v>
          </cell>
          <cell r="E83">
            <v>29</v>
          </cell>
          <cell r="F83">
            <v>128</v>
          </cell>
          <cell r="G83">
            <v>8</v>
          </cell>
          <cell r="H83">
            <v>8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848</v>
          </cell>
          <cell r="N83">
            <v>176</v>
          </cell>
          <cell r="O83">
            <v>67.5</v>
          </cell>
          <cell r="P83">
            <v>701.6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61.89</v>
          </cell>
          <cell r="Y83">
            <v>20.010000000000002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1875</v>
          </cell>
        </row>
        <row r="84">
          <cell r="B84" t="str">
            <v>SAMILLAN ZURITA RUTH SILVANA</v>
          </cell>
          <cell r="C84" t="str">
            <v>I</v>
          </cell>
          <cell r="D84" t="str">
            <v>F</v>
          </cell>
          <cell r="E84">
            <v>40</v>
          </cell>
          <cell r="F84">
            <v>176</v>
          </cell>
          <cell r="G84">
            <v>8</v>
          </cell>
          <cell r="H84">
            <v>8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848</v>
          </cell>
          <cell r="N84">
            <v>560</v>
          </cell>
          <cell r="O84">
            <v>67.5</v>
          </cell>
          <cell r="P84">
            <v>524.5</v>
          </cell>
          <cell r="Q84">
            <v>250</v>
          </cell>
          <cell r="R84">
            <v>400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2650</v>
          </cell>
        </row>
        <row r="85">
          <cell r="B85" t="str">
            <v>SANCHEZ MUÑOZ FILOMENA JANETT</v>
          </cell>
          <cell r="C85" t="str">
            <v>D</v>
          </cell>
          <cell r="D85" t="str">
            <v>F</v>
          </cell>
          <cell r="E85">
            <v>40</v>
          </cell>
          <cell r="F85">
            <v>176</v>
          </cell>
          <cell r="G85">
            <v>8</v>
          </cell>
          <cell r="H85">
            <v>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848</v>
          </cell>
          <cell r="N85">
            <v>560</v>
          </cell>
          <cell r="O85">
            <v>67.5</v>
          </cell>
          <cell r="P85">
            <v>300</v>
          </cell>
          <cell r="Q85">
            <v>250</v>
          </cell>
          <cell r="R85">
            <v>0</v>
          </cell>
          <cell r="S85">
            <v>0</v>
          </cell>
          <cell r="T85">
            <v>0</v>
          </cell>
          <cell r="U85">
            <v>400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2425.5</v>
          </cell>
        </row>
        <row r="86">
          <cell r="B86" t="str">
            <v>SANGIO ALONSO MERCEDES OLINDA</v>
          </cell>
          <cell r="C86" t="str">
            <v>D</v>
          </cell>
          <cell r="D86" t="str">
            <v>F</v>
          </cell>
          <cell r="E86">
            <v>40</v>
          </cell>
          <cell r="F86">
            <v>176</v>
          </cell>
          <cell r="G86">
            <v>8</v>
          </cell>
          <cell r="H86">
            <v>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848</v>
          </cell>
          <cell r="N86">
            <v>560</v>
          </cell>
          <cell r="O86">
            <v>0</v>
          </cell>
          <cell r="P86">
            <v>3550.66</v>
          </cell>
          <cell r="Q86">
            <v>0</v>
          </cell>
          <cell r="R86">
            <v>450</v>
          </cell>
          <cell r="S86">
            <v>0</v>
          </cell>
          <cell r="T86">
            <v>0</v>
          </cell>
          <cell r="U86">
            <v>200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5608.66</v>
          </cell>
        </row>
        <row r="87">
          <cell r="B87" t="str">
            <v>SIALER HERRERA ELVA ROSA</v>
          </cell>
          <cell r="C87" t="str">
            <v>I</v>
          </cell>
          <cell r="D87" t="str">
            <v>F</v>
          </cell>
          <cell r="E87">
            <v>48</v>
          </cell>
          <cell r="F87">
            <v>211</v>
          </cell>
          <cell r="G87">
            <v>8</v>
          </cell>
          <cell r="H87">
            <v>8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848</v>
          </cell>
          <cell r="N87">
            <v>560</v>
          </cell>
          <cell r="O87">
            <v>0</v>
          </cell>
          <cell r="P87">
            <v>2115.71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3523.71</v>
          </cell>
        </row>
        <row r="88">
          <cell r="B88" t="str">
            <v>TABOADA ARANA JULIO ALEX</v>
          </cell>
          <cell r="C88" t="str">
            <v>I</v>
          </cell>
          <cell r="D88" t="str">
            <v>M</v>
          </cell>
          <cell r="E88">
            <v>26</v>
          </cell>
          <cell r="F88">
            <v>114</v>
          </cell>
          <cell r="G88">
            <v>8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848</v>
          </cell>
          <cell r="N88">
            <v>560</v>
          </cell>
          <cell r="O88">
            <v>67.5</v>
          </cell>
          <cell r="P88">
            <v>60.490000000000009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54.42</v>
          </cell>
          <cell r="Y88">
            <v>17.59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1608</v>
          </cell>
        </row>
        <row r="89">
          <cell r="B89" t="str">
            <v>TUÑOQUE GUTIERREZ CIRO MANUEL</v>
          </cell>
          <cell r="C89" t="str">
            <v>I</v>
          </cell>
          <cell r="D89" t="str">
            <v>M</v>
          </cell>
          <cell r="E89">
            <v>40</v>
          </cell>
          <cell r="F89">
            <v>176</v>
          </cell>
          <cell r="G89">
            <v>8</v>
          </cell>
          <cell r="H89">
            <v>8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848</v>
          </cell>
          <cell r="N89">
            <v>560</v>
          </cell>
          <cell r="O89">
            <v>0</v>
          </cell>
          <cell r="P89">
            <v>442</v>
          </cell>
          <cell r="Q89">
            <v>250</v>
          </cell>
          <cell r="R89">
            <v>0</v>
          </cell>
          <cell r="S89">
            <v>0</v>
          </cell>
          <cell r="T89">
            <v>0</v>
          </cell>
          <cell r="U89">
            <v>400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2500</v>
          </cell>
        </row>
        <row r="90">
          <cell r="B90" t="str">
            <v>VALENZUELA VALDEZ JUAN JORGE</v>
          </cell>
          <cell r="C90" t="str">
            <v>D</v>
          </cell>
          <cell r="D90" t="str">
            <v>M</v>
          </cell>
          <cell r="E90">
            <v>40</v>
          </cell>
          <cell r="F90">
            <v>176</v>
          </cell>
          <cell r="G90">
            <v>8</v>
          </cell>
          <cell r="H90">
            <v>8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848</v>
          </cell>
          <cell r="N90">
            <v>560</v>
          </cell>
          <cell r="O90">
            <v>67.5</v>
          </cell>
          <cell r="P90">
            <v>2124.5</v>
          </cell>
          <cell r="Q90">
            <v>0</v>
          </cell>
          <cell r="R90">
            <v>400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4000</v>
          </cell>
        </row>
        <row r="91">
          <cell r="B91" t="str">
            <v>VARAS CASTILLO MERCEDES DEL PILAR</v>
          </cell>
          <cell r="C91" t="str">
            <v>D</v>
          </cell>
          <cell r="D91" t="str">
            <v>F</v>
          </cell>
          <cell r="E91">
            <v>24.3</v>
          </cell>
          <cell r="F91">
            <v>107</v>
          </cell>
          <cell r="G91">
            <v>8</v>
          </cell>
          <cell r="H91">
            <v>8</v>
          </cell>
          <cell r="I91">
            <v>0</v>
          </cell>
          <cell r="J91">
            <v>0</v>
          </cell>
          <cell r="L91">
            <v>0</v>
          </cell>
          <cell r="M91">
            <v>848</v>
          </cell>
          <cell r="N91">
            <v>560</v>
          </cell>
          <cell r="O91">
            <v>0</v>
          </cell>
          <cell r="P91">
            <v>2423.13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1500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5331.13</v>
          </cell>
        </row>
        <row r="92">
          <cell r="B92" t="str">
            <v>VARGAS DIAZ MILAGROS LILIA</v>
          </cell>
          <cell r="C92" t="str">
            <v>D</v>
          </cell>
          <cell r="D92" t="str">
            <v>F</v>
          </cell>
          <cell r="E92">
            <v>40</v>
          </cell>
          <cell r="F92">
            <v>176</v>
          </cell>
          <cell r="G92">
            <v>8</v>
          </cell>
          <cell r="H92">
            <v>8</v>
          </cell>
          <cell r="I92">
            <v>0</v>
          </cell>
          <cell r="J92">
            <v>0</v>
          </cell>
          <cell r="L92">
            <v>0</v>
          </cell>
          <cell r="M92">
            <v>848</v>
          </cell>
          <cell r="N92">
            <v>560</v>
          </cell>
          <cell r="O92">
            <v>0</v>
          </cell>
          <cell r="P92">
            <v>367</v>
          </cell>
          <cell r="Q92">
            <v>250</v>
          </cell>
          <cell r="R92">
            <v>0</v>
          </cell>
          <cell r="S92">
            <v>0</v>
          </cell>
          <cell r="T92">
            <v>0</v>
          </cell>
          <cell r="U92">
            <v>200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2225</v>
          </cell>
        </row>
        <row r="93">
          <cell r="B93" t="str">
            <v>VARIAS FLORES SUSY OLIVIA</v>
          </cell>
          <cell r="C93" t="str">
            <v>D</v>
          </cell>
          <cell r="D93" t="str">
            <v>F</v>
          </cell>
          <cell r="E93">
            <v>40</v>
          </cell>
          <cell r="F93">
            <v>176</v>
          </cell>
          <cell r="G93">
            <v>8</v>
          </cell>
          <cell r="H93">
            <v>8</v>
          </cell>
          <cell r="I93">
            <v>0</v>
          </cell>
          <cell r="J93">
            <v>0</v>
          </cell>
          <cell r="L93">
            <v>0</v>
          </cell>
          <cell r="M93">
            <v>848</v>
          </cell>
          <cell r="N93">
            <v>560</v>
          </cell>
          <cell r="O93">
            <v>0</v>
          </cell>
          <cell r="P93">
            <v>450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1858</v>
          </cell>
        </row>
        <row r="94">
          <cell r="B94" t="str">
            <v>VASQUEZ LA SERNA HENRY MARTIN</v>
          </cell>
          <cell r="C94" t="str">
            <v>I</v>
          </cell>
          <cell r="D94" t="str">
            <v>M</v>
          </cell>
          <cell r="E94">
            <v>40</v>
          </cell>
          <cell r="F94">
            <v>176</v>
          </cell>
          <cell r="G94">
            <v>8</v>
          </cell>
          <cell r="H94">
            <v>8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848</v>
          </cell>
          <cell r="N94">
            <v>560</v>
          </cell>
          <cell r="O94">
            <v>67.5</v>
          </cell>
          <cell r="P94">
            <v>3470.07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1500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6445.57</v>
          </cell>
        </row>
        <row r="95">
          <cell r="B95" t="str">
            <v>VENTURA POEMAPE RONALD ALBERTO</v>
          </cell>
          <cell r="C95" t="str">
            <v>I</v>
          </cell>
          <cell r="D95" t="str">
            <v>M</v>
          </cell>
          <cell r="E95">
            <v>40</v>
          </cell>
          <cell r="F95">
            <v>176</v>
          </cell>
          <cell r="G95">
            <v>8</v>
          </cell>
          <cell r="H95">
            <v>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848</v>
          </cell>
          <cell r="N95">
            <v>560</v>
          </cell>
          <cell r="O95">
            <v>67.5</v>
          </cell>
          <cell r="P95">
            <v>774.5</v>
          </cell>
          <cell r="Q95">
            <v>250</v>
          </cell>
          <cell r="R95">
            <v>0</v>
          </cell>
          <cell r="S95">
            <v>0</v>
          </cell>
          <cell r="T95">
            <v>0</v>
          </cell>
          <cell r="U95">
            <v>400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2900</v>
          </cell>
        </row>
        <row r="96">
          <cell r="B96" t="str">
            <v>VERTIZ PARDO FIGUEROA MARTA</v>
          </cell>
          <cell r="C96" t="str">
            <v>I</v>
          </cell>
          <cell r="D96" t="str">
            <v>F</v>
          </cell>
          <cell r="E96">
            <v>40</v>
          </cell>
          <cell r="F96">
            <v>176</v>
          </cell>
          <cell r="G96">
            <v>8</v>
          </cell>
          <cell r="H96">
            <v>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848</v>
          </cell>
          <cell r="N96">
            <v>560</v>
          </cell>
          <cell r="O96">
            <v>67.5</v>
          </cell>
          <cell r="P96">
            <v>2030.03</v>
          </cell>
          <cell r="Q96">
            <v>0</v>
          </cell>
          <cell r="R96">
            <v>0</v>
          </cell>
          <cell r="S96">
            <v>800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4305.53</v>
          </cell>
        </row>
        <row r="97">
          <cell r="B97" t="str">
            <v>VILLEGAS TELLO ELMER ROSARIO</v>
          </cell>
          <cell r="C97" t="str">
            <v>D</v>
          </cell>
          <cell r="D97" t="str">
            <v>F</v>
          </cell>
          <cell r="E97">
            <v>24.3</v>
          </cell>
          <cell r="F97">
            <v>107</v>
          </cell>
          <cell r="G97">
            <v>8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840</v>
          </cell>
          <cell r="N97">
            <v>560</v>
          </cell>
          <cell r="Z97">
            <v>0</v>
          </cell>
          <cell r="AA97">
            <v>0</v>
          </cell>
          <cell r="AB97">
            <v>0</v>
          </cell>
          <cell r="AF97">
            <v>1400</v>
          </cell>
        </row>
        <row r="98">
          <cell r="B98" t="str">
            <v>YERREN LEONARDO JOSE DANTE</v>
          </cell>
          <cell r="C98" t="str">
            <v>D</v>
          </cell>
          <cell r="D98" t="str">
            <v>M</v>
          </cell>
          <cell r="E98">
            <v>40</v>
          </cell>
          <cell r="F98">
            <v>176</v>
          </cell>
          <cell r="G98">
            <v>8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848</v>
          </cell>
          <cell r="N98">
            <v>560</v>
          </cell>
          <cell r="O98">
            <v>67.5</v>
          </cell>
          <cell r="P98">
            <v>650</v>
          </cell>
          <cell r="Z98">
            <v>0</v>
          </cell>
          <cell r="AA98">
            <v>0</v>
          </cell>
          <cell r="AB98">
            <v>0</v>
          </cell>
          <cell r="AF98">
            <v>2125.5</v>
          </cell>
        </row>
        <row r="99">
          <cell r="B99" t="str">
            <v>TOTAL PERSONAL DOCENTE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736</v>
          </cell>
          <cell r="I99">
            <v>4</v>
          </cell>
          <cell r="J99">
            <v>0</v>
          </cell>
          <cell r="K99">
            <v>0</v>
          </cell>
          <cell r="L99">
            <v>0</v>
          </cell>
          <cell r="M99">
            <v>78008</v>
          </cell>
          <cell r="N99">
            <v>51027.72</v>
          </cell>
          <cell r="O99">
            <v>3712.5</v>
          </cell>
          <cell r="P99">
            <v>82149.710000000021</v>
          </cell>
          <cell r="Q99">
            <v>10250</v>
          </cell>
          <cell r="R99">
            <v>2450</v>
          </cell>
          <cell r="S99">
            <v>4800</v>
          </cell>
          <cell r="T99">
            <v>1050</v>
          </cell>
          <cell r="U99">
            <v>5000</v>
          </cell>
          <cell r="V99">
            <v>9000</v>
          </cell>
          <cell r="W99">
            <v>0</v>
          </cell>
          <cell r="X99">
            <v>1728.0400000000002</v>
          </cell>
          <cell r="Y99">
            <v>557.7600000000001</v>
          </cell>
          <cell r="Z99">
            <v>40</v>
          </cell>
          <cell r="AA99">
            <v>0</v>
          </cell>
          <cell r="AB99">
            <v>0</v>
          </cell>
          <cell r="AC99">
            <v>0</v>
          </cell>
          <cell r="AD99">
            <v>26.13</v>
          </cell>
          <cell r="AE99">
            <v>0</v>
          </cell>
          <cell r="AF99">
            <v>249799.86000000004</v>
          </cell>
        </row>
        <row r="100">
          <cell r="B100" t="str">
            <v>PROFESORES DE INCIAL</v>
          </cell>
          <cell r="C100">
            <v>0</v>
          </cell>
          <cell r="D100">
            <v>0</v>
          </cell>
          <cell r="E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S100">
            <v>0</v>
          </cell>
          <cell r="T100">
            <v>0</v>
          </cell>
          <cell r="AA100">
            <v>0</v>
          </cell>
          <cell r="AF100">
            <v>0</v>
          </cell>
        </row>
        <row r="101">
          <cell r="B101" t="str">
            <v>ALANYA ALANYA CAROLINA</v>
          </cell>
          <cell r="C101" t="str">
            <v>I</v>
          </cell>
          <cell r="D101" t="str">
            <v>F</v>
          </cell>
          <cell r="E101">
            <v>35</v>
          </cell>
          <cell r="F101">
            <v>154</v>
          </cell>
          <cell r="G101">
            <v>8</v>
          </cell>
          <cell r="H101">
            <v>11.48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848</v>
          </cell>
          <cell r="N101">
            <v>384</v>
          </cell>
          <cell r="O101">
            <v>67.5</v>
          </cell>
          <cell r="P101">
            <v>218</v>
          </cell>
          <cell r="Q101">
            <v>250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Z101">
            <v>0</v>
          </cell>
          <cell r="AA101">
            <v>0</v>
          </cell>
          <cell r="AB101">
            <v>0</v>
          </cell>
          <cell r="AF101">
            <v>1767.5</v>
          </cell>
        </row>
        <row r="102">
          <cell r="B102" t="str">
            <v>ARRASCUE PASTOR CYNTHIA</v>
          </cell>
          <cell r="C102" t="str">
            <v>I</v>
          </cell>
          <cell r="D102" t="str">
            <v>F</v>
          </cell>
          <cell r="E102">
            <v>35</v>
          </cell>
          <cell r="F102">
            <v>154</v>
          </cell>
          <cell r="G102">
            <v>8</v>
          </cell>
          <cell r="H102">
            <v>7.92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537.06666666666661</v>
          </cell>
          <cell r="N102">
            <v>243.20000000000002</v>
          </cell>
          <cell r="O102">
            <v>67.5</v>
          </cell>
          <cell r="P102">
            <v>238.13333333333333</v>
          </cell>
          <cell r="Q102">
            <v>133.58333333333334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1219.4833333333333</v>
          </cell>
        </row>
        <row r="103">
          <cell r="B103" t="str">
            <v>CALONGE DE LA PIEDRA MAGALI</v>
          </cell>
          <cell r="C103" t="str">
            <v>I</v>
          </cell>
          <cell r="D103" t="str">
            <v>F</v>
          </cell>
          <cell r="E103">
            <v>25</v>
          </cell>
          <cell r="F103">
            <v>110</v>
          </cell>
          <cell r="G103">
            <v>8</v>
          </cell>
          <cell r="H103">
            <v>13.34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848</v>
          </cell>
          <cell r="N103">
            <v>104</v>
          </cell>
          <cell r="O103">
            <v>67.5</v>
          </cell>
          <cell r="P103">
            <v>198</v>
          </cell>
          <cell r="Q103">
            <v>250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1467.5</v>
          </cell>
        </row>
        <row r="104">
          <cell r="B104" t="str">
            <v>ESPEJO PALMER MARIA DEL CARMEN</v>
          </cell>
          <cell r="C104" t="str">
            <v>I</v>
          </cell>
          <cell r="D104" t="str">
            <v>F</v>
          </cell>
          <cell r="E104">
            <v>35</v>
          </cell>
          <cell r="F104">
            <v>154</v>
          </cell>
          <cell r="G104">
            <v>8</v>
          </cell>
          <cell r="H104">
            <v>11.04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848</v>
          </cell>
          <cell r="N104">
            <v>384</v>
          </cell>
          <cell r="O104">
            <v>0</v>
          </cell>
          <cell r="P104">
            <v>218</v>
          </cell>
          <cell r="Q104">
            <v>250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1700</v>
          </cell>
        </row>
        <row r="105">
          <cell r="B105" t="str">
            <v>GALARZA RIVERA GABRIELA RITA</v>
          </cell>
          <cell r="C105" t="str">
            <v>D</v>
          </cell>
          <cell r="D105" t="str">
            <v>F</v>
          </cell>
          <cell r="E105">
            <v>35</v>
          </cell>
          <cell r="F105">
            <v>154</v>
          </cell>
          <cell r="G105">
            <v>8</v>
          </cell>
          <cell r="H105">
            <v>11.53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848</v>
          </cell>
          <cell r="N105">
            <v>384</v>
          </cell>
          <cell r="O105">
            <v>0</v>
          </cell>
          <cell r="P105">
            <v>293</v>
          </cell>
          <cell r="Q105">
            <v>250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1775</v>
          </cell>
        </row>
        <row r="106">
          <cell r="B106" t="str">
            <v>GUEVARA LEYVA KAROLINA</v>
          </cell>
          <cell r="C106" t="str">
            <v>I</v>
          </cell>
          <cell r="D106" t="str">
            <v>F</v>
          </cell>
          <cell r="E106">
            <v>35</v>
          </cell>
          <cell r="F106">
            <v>154</v>
          </cell>
          <cell r="G106">
            <v>8</v>
          </cell>
          <cell r="H106">
            <v>12.5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848</v>
          </cell>
          <cell r="N106">
            <v>384</v>
          </cell>
          <cell r="O106">
            <v>67.5</v>
          </cell>
          <cell r="P106">
            <v>376</v>
          </cell>
          <cell r="Q106">
            <v>250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1925.5</v>
          </cell>
        </row>
        <row r="107">
          <cell r="B107" t="str">
            <v>LUCENA GABRIELLI KARLA PAOLA</v>
          </cell>
          <cell r="C107" t="str">
            <v>I</v>
          </cell>
          <cell r="D107" t="str">
            <v>F</v>
          </cell>
          <cell r="E107">
            <v>35</v>
          </cell>
          <cell r="F107">
            <v>154</v>
          </cell>
          <cell r="G107">
            <v>8</v>
          </cell>
          <cell r="H107">
            <v>11.48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848</v>
          </cell>
          <cell r="N107">
            <v>384</v>
          </cell>
          <cell r="O107">
            <v>67.5</v>
          </cell>
          <cell r="P107">
            <v>218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1767.5</v>
          </cell>
        </row>
        <row r="108">
          <cell r="B108" t="str">
            <v>MANAYAY VARGAS BRENDA ROSALINA</v>
          </cell>
          <cell r="C108" t="str">
            <v>D</v>
          </cell>
          <cell r="D108" t="str">
            <v>F</v>
          </cell>
          <cell r="E108">
            <v>35</v>
          </cell>
          <cell r="F108">
            <v>154</v>
          </cell>
          <cell r="G108">
            <v>8</v>
          </cell>
          <cell r="H108">
            <v>11.48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848</v>
          </cell>
          <cell r="N108">
            <v>384</v>
          </cell>
          <cell r="O108">
            <v>67.5</v>
          </cell>
          <cell r="P108">
            <v>218</v>
          </cell>
          <cell r="Q108">
            <v>250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1767.5</v>
          </cell>
        </row>
        <row r="109">
          <cell r="B109" t="str">
            <v>PERALTA LINARES MILAGROS ADRIANA</v>
          </cell>
          <cell r="C109" t="str">
            <v>D</v>
          </cell>
          <cell r="D109" t="str">
            <v>F</v>
          </cell>
          <cell r="E109">
            <v>35</v>
          </cell>
          <cell r="F109">
            <v>154</v>
          </cell>
          <cell r="G109">
            <v>8</v>
          </cell>
          <cell r="H109">
            <v>11.04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848</v>
          </cell>
          <cell r="N109">
            <v>384</v>
          </cell>
          <cell r="O109">
            <v>0</v>
          </cell>
          <cell r="P109">
            <v>218</v>
          </cell>
          <cell r="Q109">
            <v>250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1700</v>
          </cell>
        </row>
        <row r="110">
          <cell r="B110" t="str">
            <v>POLITI DE MARZO MARIANGELA</v>
          </cell>
          <cell r="C110" t="str">
            <v>I</v>
          </cell>
          <cell r="D110" t="str">
            <v>F</v>
          </cell>
          <cell r="E110">
            <v>35</v>
          </cell>
          <cell r="F110">
            <v>154</v>
          </cell>
          <cell r="G110">
            <v>8</v>
          </cell>
          <cell r="H110">
            <v>11.04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848</v>
          </cell>
          <cell r="N110">
            <v>384</v>
          </cell>
          <cell r="O110">
            <v>0</v>
          </cell>
          <cell r="P110">
            <v>218</v>
          </cell>
          <cell r="Q110">
            <v>250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1700</v>
          </cell>
        </row>
        <row r="111">
          <cell r="B111" t="str">
            <v>TOTAL PROFESORES DE INICIAL</v>
          </cell>
          <cell r="C111">
            <v>0</v>
          </cell>
          <cell r="D111">
            <v>0</v>
          </cell>
          <cell r="E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8169.0666666666666</v>
          </cell>
          <cell r="N111">
            <v>3419.2</v>
          </cell>
          <cell r="O111">
            <v>405</v>
          </cell>
          <cell r="P111">
            <v>2413.1333333333332</v>
          </cell>
          <cell r="Q111">
            <v>2383.5833333333335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16789.983333333334</v>
          </cell>
        </row>
        <row r="112">
          <cell r="B112" t="str">
            <v>AUXILIARES DE EDUCACIÓN</v>
          </cell>
          <cell r="C112">
            <v>0</v>
          </cell>
          <cell r="D112">
            <v>0</v>
          </cell>
          <cell r="E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</row>
        <row r="113">
          <cell r="B113" t="str">
            <v>ALDANA YUPTON LORENA DEL ROCIO</v>
          </cell>
          <cell r="C113" t="str">
            <v>D</v>
          </cell>
          <cell r="D113" t="str">
            <v>F</v>
          </cell>
          <cell r="E113">
            <v>35</v>
          </cell>
          <cell r="F113">
            <v>154</v>
          </cell>
          <cell r="G113">
            <v>8</v>
          </cell>
          <cell r="H113">
            <v>4.38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675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675</v>
          </cell>
        </row>
        <row r="114">
          <cell r="B114" t="str">
            <v>ALFARO BARRETO INGRID MELANY</v>
          </cell>
          <cell r="C114" t="str">
            <v>D</v>
          </cell>
          <cell r="D114" t="str">
            <v>F</v>
          </cell>
          <cell r="E114">
            <v>35</v>
          </cell>
          <cell r="F114">
            <v>154</v>
          </cell>
          <cell r="G114">
            <v>8</v>
          </cell>
          <cell r="H114">
            <v>4.38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675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675</v>
          </cell>
        </row>
        <row r="115">
          <cell r="B115" t="str">
            <v>ALVAREZ LIMO LUCIANA FERNANDA</v>
          </cell>
          <cell r="C115" t="str">
            <v>D</v>
          </cell>
          <cell r="D115" t="str">
            <v>F</v>
          </cell>
          <cell r="E115">
            <v>35</v>
          </cell>
          <cell r="F115">
            <v>154</v>
          </cell>
          <cell r="G115">
            <v>8</v>
          </cell>
          <cell r="H115">
            <v>4.82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675</v>
          </cell>
          <cell r="N115">
            <v>0</v>
          </cell>
          <cell r="O115">
            <v>67.5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742.5</v>
          </cell>
        </row>
        <row r="116">
          <cell r="B116" t="str">
            <v>CUBAS JIMENEZ MARIA ROMINA</v>
          </cell>
          <cell r="C116" t="str">
            <v>D</v>
          </cell>
          <cell r="D116" t="str">
            <v>F</v>
          </cell>
          <cell r="E116">
            <v>35</v>
          </cell>
          <cell r="F116">
            <v>154</v>
          </cell>
          <cell r="G116">
            <v>8</v>
          </cell>
          <cell r="H116">
            <v>4.87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750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750</v>
          </cell>
        </row>
        <row r="117">
          <cell r="B117" t="str">
            <v>GONZALES TARRILLO MARIBEL</v>
          </cell>
          <cell r="C117" t="str">
            <v>D</v>
          </cell>
          <cell r="D117" t="str">
            <v>F</v>
          </cell>
          <cell r="E117">
            <v>35</v>
          </cell>
          <cell r="F117">
            <v>154</v>
          </cell>
          <cell r="G117">
            <v>8</v>
          </cell>
          <cell r="H117">
            <v>4.38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675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675</v>
          </cell>
        </row>
        <row r="118">
          <cell r="B118" t="str">
            <v>MELENDEZ TABOADA LESLY LELOIR</v>
          </cell>
          <cell r="C118" t="str">
            <v>D</v>
          </cell>
          <cell r="D118" t="str">
            <v>M</v>
          </cell>
          <cell r="E118">
            <v>35</v>
          </cell>
          <cell r="F118">
            <v>154</v>
          </cell>
          <cell r="G118">
            <v>8</v>
          </cell>
          <cell r="H118">
            <v>4.38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675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675</v>
          </cell>
        </row>
        <row r="119">
          <cell r="B119" t="str">
            <v>MERCEDES LA TORRE ROSELVY JENNIFER</v>
          </cell>
          <cell r="C119" t="str">
            <v>D</v>
          </cell>
          <cell r="D119" t="str">
            <v>F</v>
          </cell>
          <cell r="E119">
            <v>35</v>
          </cell>
          <cell r="F119">
            <v>154</v>
          </cell>
          <cell r="G119">
            <v>8</v>
          </cell>
          <cell r="H119">
            <v>4.38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675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675</v>
          </cell>
        </row>
        <row r="120">
          <cell r="B120" t="str">
            <v>PAICO VILCHEZ CARMEN JULIA</v>
          </cell>
          <cell r="C120" t="str">
            <v>I</v>
          </cell>
          <cell r="D120" t="str">
            <v>F</v>
          </cell>
          <cell r="E120">
            <v>35</v>
          </cell>
          <cell r="F120">
            <v>154</v>
          </cell>
          <cell r="G120">
            <v>8</v>
          </cell>
          <cell r="H120">
            <v>4.6100000000000003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710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710</v>
          </cell>
        </row>
        <row r="121">
          <cell r="B121" t="str">
            <v>SAMAME LUCERO JACKELINE CYNTHIA</v>
          </cell>
          <cell r="C121" t="str">
            <v>D</v>
          </cell>
          <cell r="D121" t="str">
            <v>F</v>
          </cell>
          <cell r="E121">
            <v>40</v>
          </cell>
          <cell r="F121">
            <v>176</v>
          </cell>
          <cell r="G121">
            <v>8</v>
          </cell>
          <cell r="H121">
            <v>5.68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1000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1000</v>
          </cell>
        </row>
        <row r="122">
          <cell r="B122" t="str">
            <v>TORRES VILLARREAL KARLA MADELEINE</v>
          </cell>
          <cell r="C122" t="str">
            <v>D</v>
          </cell>
          <cell r="D122" t="str">
            <v>M</v>
          </cell>
          <cell r="E122">
            <v>35</v>
          </cell>
          <cell r="F122">
            <v>154</v>
          </cell>
          <cell r="G122">
            <v>8</v>
          </cell>
          <cell r="H122">
            <v>4.38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675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675</v>
          </cell>
        </row>
        <row r="123">
          <cell r="B123" t="str">
            <v>VEGA FARRO ROSA ELVIRA</v>
          </cell>
          <cell r="C123" t="str">
            <v>D</v>
          </cell>
          <cell r="D123" t="str">
            <v>F</v>
          </cell>
          <cell r="E123">
            <v>40</v>
          </cell>
          <cell r="F123">
            <v>176</v>
          </cell>
          <cell r="G123">
            <v>8</v>
          </cell>
          <cell r="H123">
            <v>4.83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850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850</v>
          </cell>
        </row>
        <row r="124">
          <cell r="B124" t="str">
            <v>TOTAL AUXILIARES DE EDUCACIÓN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8035</v>
          </cell>
          <cell r="N124">
            <v>0</v>
          </cell>
          <cell r="O124">
            <v>67.5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8102.5</v>
          </cell>
        </row>
        <row r="125">
          <cell r="B125" t="str">
            <v>TÉCNICOS DEPORTIVOS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</row>
        <row r="126">
          <cell r="B126" t="str">
            <v>ANDONAYRE SECLEN JORGE MANUEL</v>
          </cell>
          <cell r="C126" t="str">
            <v>D</v>
          </cell>
          <cell r="D126" t="str">
            <v>M</v>
          </cell>
          <cell r="E126">
            <v>16</v>
          </cell>
          <cell r="F126">
            <v>70</v>
          </cell>
          <cell r="G126">
            <v>2.2000000000000002</v>
          </cell>
          <cell r="H126">
            <v>11.43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800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800</v>
          </cell>
        </row>
        <row r="127">
          <cell r="B127" t="str">
            <v>ANICAMA MENDOZA EDGARDO HUMBERTO</v>
          </cell>
          <cell r="C127" t="str">
            <v>D</v>
          </cell>
          <cell r="D127" t="str">
            <v>M</v>
          </cell>
          <cell r="E127">
            <v>16</v>
          </cell>
          <cell r="F127">
            <v>70</v>
          </cell>
          <cell r="G127">
            <v>2.2000000000000002</v>
          </cell>
          <cell r="H127">
            <v>16.68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1100</v>
          </cell>
          <cell r="N127">
            <v>0</v>
          </cell>
          <cell r="O127">
            <v>67.5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1167.5</v>
          </cell>
        </row>
        <row r="128">
          <cell r="B128" t="str">
            <v>BALAREZO CHAVEZ KARIN</v>
          </cell>
          <cell r="C128" t="str">
            <v>D</v>
          </cell>
          <cell r="D128" t="str">
            <v>F</v>
          </cell>
          <cell r="E128">
            <v>15.55</v>
          </cell>
          <cell r="F128">
            <v>68</v>
          </cell>
          <cell r="G128">
            <v>2.2000000000000002</v>
          </cell>
          <cell r="H128">
            <v>12.76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800</v>
          </cell>
          <cell r="N128">
            <v>0</v>
          </cell>
          <cell r="O128">
            <v>67.5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867.5</v>
          </cell>
        </row>
        <row r="129">
          <cell r="B129" t="str">
            <v>BONILLA TERAN GUILLERMO ALBERTO</v>
          </cell>
          <cell r="C129" t="str">
            <v>D</v>
          </cell>
          <cell r="D129" t="str">
            <v>M</v>
          </cell>
          <cell r="E129">
            <v>17</v>
          </cell>
          <cell r="F129">
            <v>75</v>
          </cell>
          <cell r="G129">
            <v>2.2000000000000002</v>
          </cell>
          <cell r="H129">
            <v>10.67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800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800</v>
          </cell>
        </row>
        <row r="130">
          <cell r="B130" t="str">
            <v>CAMPOS FIGUEROA EDUARDO</v>
          </cell>
          <cell r="C130" t="str">
            <v>D</v>
          </cell>
          <cell r="D130" t="str">
            <v>M</v>
          </cell>
          <cell r="E130">
            <v>18</v>
          </cell>
          <cell r="F130">
            <v>79</v>
          </cell>
          <cell r="G130">
            <v>2.2000000000000002</v>
          </cell>
          <cell r="H130">
            <v>8.4499999999999993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600</v>
          </cell>
          <cell r="N130">
            <v>0</v>
          </cell>
          <cell r="O130">
            <v>67.5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667.5</v>
          </cell>
        </row>
        <row r="131">
          <cell r="B131" t="str">
            <v>CHIAN PON ALARCÓN WILSION</v>
          </cell>
          <cell r="C131" t="str">
            <v>D</v>
          </cell>
          <cell r="D131" t="str">
            <v>M</v>
          </cell>
          <cell r="E131">
            <v>16</v>
          </cell>
          <cell r="F131">
            <v>70</v>
          </cell>
          <cell r="G131">
            <v>2.2000000000000002</v>
          </cell>
          <cell r="H131">
            <v>11.43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800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800</v>
          </cell>
        </row>
        <row r="132">
          <cell r="B132" t="str">
            <v>DELGADO REYES CESAR MARIANO</v>
          </cell>
          <cell r="C132" t="str">
            <v>D</v>
          </cell>
          <cell r="D132" t="str">
            <v>M</v>
          </cell>
          <cell r="E132">
            <v>16</v>
          </cell>
          <cell r="F132">
            <v>70</v>
          </cell>
          <cell r="G132">
            <v>2.2000000000000002</v>
          </cell>
          <cell r="H132">
            <v>11.43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800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800</v>
          </cell>
        </row>
        <row r="133">
          <cell r="B133" t="str">
            <v>DIAZ CABRERA ALEXANDROVICH</v>
          </cell>
          <cell r="C133" t="str">
            <v>D</v>
          </cell>
          <cell r="D133" t="str">
            <v>M</v>
          </cell>
          <cell r="E133">
            <v>16</v>
          </cell>
          <cell r="F133">
            <v>70</v>
          </cell>
          <cell r="G133">
            <v>2.2000000000000002</v>
          </cell>
          <cell r="H133">
            <v>11.43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800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800</v>
          </cell>
        </row>
        <row r="134">
          <cell r="B134" t="str">
            <v>ESTRADA CRUZ HEBERT MARTIN</v>
          </cell>
          <cell r="C134" t="str">
            <v>D</v>
          </cell>
          <cell r="D134" t="str">
            <v>M</v>
          </cell>
          <cell r="E134">
            <v>15</v>
          </cell>
          <cell r="F134">
            <v>66</v>
          </cell>
          <cell r="G134">
            <v>2</v>
          </cell>
          <cell r="H134">
            <v>9.09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600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600</v>
          </cell>
        </row>
        <row r="135">
          <cell r="B135" t="str">
            <v>FERNANDEZ REBOLLO MIGUEL ANGEL</v>
          </cell>
          <cell r="C135" t="str">
            <v>D</v>
          </cell>
          <cell r="D135" t="str">
            <v>M</v>
          </cell>
          <cell r="E135">
            <v>15</v>
          </cell>
          <cell r="F135">
            <v>66</v>
          </cell>
          <cell r="G135">
            <v>2</v>
          </cell>
          <cell r="H135">
            <v>16.170000000000002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1000</v>
          </cell>
          <cell r="N135">
            <v>0</v>
          </cell>
          <cell r="O135">
            <v>67.5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1067.5</v>
          </cell>
        </row>
        <row r="136">
          <cell r="B136" t="str">
            <v>FERNANDEZ VITON MANUEL</v>
          </cell>
          <cell r="C136" t="str">
            <v>D</v>
          </cell>
          <cell r="D136" t="str">
            <v>M</v>
          </cell>
          <cell r="E136">
            <v>15</v>
          </cell>
          <cell r="F136">
            <v>66</v>
          </cell>
          <cell r="G136">
            <v>2</v>
          </cell>
          <cell r="H136">
            <v>13.14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800</v>
          </cell>
          <cell r="N136">
            <v>0</v>
          </cell>
          <cell r="O136">
            <v>67.5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867.5</v>
          </cell>
        </row>
        <row r="137">
          <cell r="B137" t="str">
            <v>LUCENA UGAZ JORGE ERNESTO</v>
          </cell>
          <cell r="C137" t="str">
            <v>D</v>
          </cell>
          <cell r="D137" t="str">
            <v>F</v>
          </cell>
          <cell r="E137">
            <v>16</v>
          </cell>
          <cell r="F137">
            <v>70</v>
          </cell>
          <cell r="G137">
            <v>2.2000000000000002</v>
          </cell>
          <cell r="H137">
            <v>13.82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900</v>
          </cell>
          <cell r="N137">
            <v>0</v>
          </cell>
          <cell r="O137">
            <v>67.5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967.5</v>
          </cell>
        </row>
        <row r="138">
          <cell r="B138" t="str">
            <v>NOVOA OLIVARES ANAHÍ</v>
          </cell>
          <cell r="C138" t="str">
            <v>D</v>
          </cell>
          <cell r="D138" t="str">
            <v>F</v>
          </cell>
          <cell r="E138">
            <v>16</v>
          </cell>
          <cell r="F138">
            <v>70</v>
          </cell>
          <cell r="G138">
            <v>2.2000000000000002</v>
          </cell>
          <cell r="H138">
            <v>11.43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800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800</v>
          </cell>
        </row>
        <row r="139">
          <cell r="B139" t="str">
            <v>SANCHEZ GAMARRA JORGE SAMUEL</v>
          </cell>
          <cell r="C139" t="str">
            <v>D</v>
          </cell>
          <cell r="D139" t="str">
            <v>M</v>
          </cell>
          <cell r="E139">
            <v>16</v>
          </cell>
          <cell r="F139">
            <v>70</v>
          </cell>
          <cell r="G139">
            <v>2.2000000000000002</v>
          </cell>
          <cell r="H139">
            <v>12.39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800</v>
          </cell>
          <cell r="N139">
            <v>0</v>
          </cell>
          <cell r="O139">
            <v>67.5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867.5</v>
          </cell>
        </row>
        <row r="140">
          <cell r="B140" t="str">
            <v>VILLANUEVA LAZARTE JORGE BRUNO</v>
          </cell>
          <cell r="C140" t="str">
            <v>D</v>
          </cell>
          <cell r="D140" t="str">
            <v>M</v>
          </cell>
          <cell r="E140">
            <v>16</v>
          </cell>
          <cell r="F140">
            <v>70</v>
          </cell>
          <cell r="G140">
            <v>2.2000000000000002</v>
          </cell>
          <cell r="H140">
            <v>12.39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800</v>
          </cell>
          <cell r="N140">
            <v>0</v>
          </cell>
          <cell r="O140">
            <v>67.5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867.5</v>
          </cell>
        </row>
        <row r="141">
          <cell r="B141" t="str">
            <v>YUPTON CARRASCO DANILO NILTON</v>
          </cell>
          <cell r="C141" t="str">
            <v>D</v>
          </cell>
          <cell r="D141" t="str">
            <v>M</v>
          </cell>
          <cell r="E141">
            <v>17</v>
          </cell>
          <cell r="F141">
            <v>75</v>
          </cell>
          <cell r="G141">
            <v>2.2000000000000002</v>
          </cell>
          <cell r="H141">
            <v>11.57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800</v>
          </cell>
          <cell r="N141">
            <v>0</v>
          </cell>
          <cell r="O141">
            <v>67.5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867.5</v>
          </cell>
        </row>
        <row r="142">
          <cell r="B142" t="str">
            <v>TOTAL TECNICOS DEPORTIVOS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13000</v>
          </cell>
          <cell r="N142">
            <v>0</v>
          </cell>
          <cell r="O142">
            <v>607.5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13607.5</v>
          </cell>
        </row>
        <row r="143">
          <cell r="B143" t="str">
            <v>PERSONAL ADMINISTRATIVO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</row>
        <row r="144">
          <cell r="B144" t="str">
            <v>ALCARAZO VALDERRAMA LUISA FIORELLA DE LOURDES</v>
          </cell>
          <cell r="C144" t="str">
            <v>D</v>
          </cell>
          <cell r="D144" t="str">
            <v>F</v>
          </cell>
          <cell r="E144">
            <v>40</v>
          </cell>
          <cell r="F144">
            <v>184</v>
          </cell>
          <cell r="G144">
            <v>0</v>
          </cell>
          <cell r="H144">
            <v>6.86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1000</v>
          </cell>
          <cell r="N144">
            <v>262.05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1262.05</v>
          </cell>
        </row>
        <row r="145">
          <cell r="B145" t="str">
            <v>CARRANZA QUISPE, PEPE HERNAN</v>
          </cell>
          <cell r="C145" t="str">
            <v>I</v>
          </cell>
          <cell r="D145" t="str">
            <v>M</v>
          </cell>
          <cell r="E145">
            <v>40</v>
          </cell>
          <cell r="F145">
            <v>184</v>
          </cell>
          <cell r="G145">
            <v>0</v>
          </cell>
          <cell r="H145">
            <v>9.24</v>
          </cell>
          <cell r="I145">
            <v>23</v>
          </cell>
          <cell r="J145">
            <v>6</v>
          </cell>
          <cell r="K145">
            <v>10</v>
          </cell>
          <cell r="L145">
            <v>0</v>
          </cell>
          <cell r="M145">
            <v>1000</v>
          </cell>
          <cell r="N145">
            <v>632.5</v>
          </cell>
          <cell r="O145">
            <v>67.5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265.64999999999998</v>
          </cell>
          <cell r="AA145">
            <v>75</v>
          </cell>
          <cell r="AB145">
            <v>184.8</v>
          </cell>
          <cell r="AC145">
            <v>0</v>
          </cell>
          <cell r="AD145">
            <v>0</v>
          </cell>
          <cell r="AE145">
            <v>0</v>
          </cell>
          <cell r="AF145">
            <v>2225.4500000000003</v>
          </cell>
        </row>
        <row r="146">
          <cell r="B146" t="str">
            <v>CHAVEZ MARTINEZ LORENA YENNY</v>
          </cell>
          <cell r="C146" t="str">
            <v>D</v>
          </cell>
          <cell r="D146" t="str">
            <v>F</v>
          </cell>
          <cell r="E146">
            <v>40</v>
          </cell>
          <cell r="F146">
            <v>184</v>
          </cell>
          <cell r="G146">
            <v>0</v>
          </cell>
          <cell r="H146">
            <v>3.53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533.33333333333337</v>
          </cell>
          <cell r="N146">
            <v>48.510000000000005</v>
          </cell>
          <cell r="O146">
            <v>67.5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649.34333333333336</v>
          </cell>
        </row>
        <row r="147">
          <cell r="B147" t="str">
            <v>DIAZ ALEJANDRIA ROSA DEL PILAR</v>
          </cell>
          <cell r="C147" t="str">
            <v>I</v>
          </cell>
          <cell r="D147" t="str">
            <v>F</v>
          </cell>
          <cell r="E147">
            <v>40</v>
          </cell>
          <cell r="F147">
            <v>184</v>
          </cell>
          <cell r="G147">
            <v>0</v>
          </cell>
          <cell r="H147">
            <v>18.510000000000002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1000</v>
          </cell>
          <cell r="N147">
            <v>0</v>
          </cell>
          <cell r="O147">
            <v>67.5</v>
          </cell>
          <cell r="P147">
            <v>1441.67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800</v>
          </cell>
          <cell r="X147">
            <v>73.760000000000005</v>
          </cell>
          <cell r="Y147">
            <v>23.79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3406.7200000000003</v>
          </cell>
        </row>
        <row r="148">
          <cell r="B148" t="str">
            <v>GONZALES MONTERO, LUZ A. (Contrato a tiempo parcial)</v>
          </cell>
          <cell r="C148" t="str">
            <v>I</v>
          </cell>
          <cell r="D148" t="str">
            <v>F</v>
          </cell>
          <cell r="E148">
            <v>10</v>
          </cell>
          <cell r="F148">
            <v>40</v>
          </cell>
          <cell r="G148">
            <v>0</v>
          </cell>
          <cell r="H148">
            <v>16.690000000000001</v>
          </cell>
          <cell r="I148">
            <v>2</v>
          </cell>
          <cell r="J148">
            <v>2</v>
          </cell>
          <cell r="K148">
            <v>7</v>
          </cell>
          <cell r="L148">
            <v>0</v>
          </cell>
          <cell r="M148">
            <v>600</v>
          </cell>
          <cell r="N148">
            <v>0</v>
          </cell>
          <cell r="O148">
            <v>67.5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41.73</v>
          </cell>
          <cell r="AA148">
            <v>45</v>
          </cell>
          <cell r="AB148">
            <v>233.66</v>
          </cell>
          <cell r="AC148">
            <v>0</v>
          </cell>
          <cell r="AD148">
            <v>0</v>
          </cell>
          <cell r="AE148">
            <v>0</v>
          </cell>
          <cell r="AF148">
            <v>987.89</v>
          </cell>
        </row>
        <row r="149">
          <cell r="B149" t="str">
            <v>GUERRERO VALLEJOS RAQUEL ELVIRA</v>
          </cell>
          <cell r="C149" t="str">
            <v>I</v>
          </cell>
          <cell r="D149" t="str">
            <v>F</v>
          </cell>
          <cell r="E149">
            <v>40</v>
          </cell>
          <cell r="F149">
            <v>184</v>
          </cell>
          <cell r="G149">
            <v>0</v>
          </cell>
          <cell r="H149">
            <v>9.24</v>
          </cell>
          <cell r="I149">
            <v>22.5</v>
          </cell>
          <cell r="J149">
            <v>0.5</v>
          </cell>
          <cell r="K149">
            <v>0</v>
          </cell>
          <cell r="L149">
            <v>0</v>
          </cell>
          <cell r="M149">
            <v>1000</v>
          </cell>
          <cell r="N149">
            <v>632.5</v>
          </cell>
          <cell r="O149">
            <v>67.5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259.88</v>
          </cell>
          <cell r="AA149">
            <v>6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1965.88</v>
          </cell>
        </row>
        <row r="150">
          <cell r="B150" t="str">
            <v>MERMA VILLALBA HILDA ROXANA</v>
          </cell>
          <cell r="C150" t="str">
            <v>I</v>
          </cell>
          <cell r="D150" t="str">
            <v>F</v>
          </cell>
          <cell r="E150">
            <v>40</v>
          </cell>
          <cell r="F150">
            <v>184</v>
          </cell>
          <cell r="G150">
            <v>0</v>
          </cell>
          <cell r="H150">
            <v>8.42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1000</v>
          </cell>
          <cell r="N150">
            <v>550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1550</v>
          </cell>
        </row>
        <row r="151">
          <cell r="B151" t="str">
            <v>MILLONES CORONEL JANETT DEL CARMEN</v>
          </cell>
          <cell r="C151" t="str">
            <v>D</v>
          </cell>
          <cell r="D151" t="str">
            <v>F</v>
          </cell>
          <cell r="E151">
            <v>40</v>
          </cell>
          <cell r="F151">
            <v>184</v>
          </cell>
          <cell r="G151">
            <v>8</v>
          </cell>
          <cell r="H151">
            <v>6.25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1000</v>
          </cell>
          <cell r="N151">
            <v>150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1150</v>
          </cell>
        </row>
        <row r="152">
          <cell r="B152" t="str">
            <v>NUÑEZ SERRANO GRACE JUDITH</v>
          </cell>
          <cell r="C152" t="str">
            <v>D</v>
          </cell>
          <cell r="D152" t="str">
            <v>M</v>
          </cell>
          <cell r="E152">
            <v>40</v>
          </cell>
          <cell r="F152">
            <v>176</v>
          </cell>
          <cell r="G152">
            <v>8</v>
          </cell>
          <cell r="H152">
            <v>6.25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848</v>
          </cell>
          <cell r="N152">
            <v>0</v>
          </cell>
          <cell r="O152">
            <v>0</v>
          </cell>
          <cell r="P152">
            <v>252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508</v>
          </cell>
          <cell r="AE152">
            <v>0</v>
          </cell>
          <cell r="AF152">
            <v>1608</v>
          </cell>
        </row>
        <row r="153">
          <cell r="B153" t="str">
            <v>RUIZ ADANAQUE MARIA ELEODORA</v>
          </cell>
          <cell r="C153" t="str">
            <v>D</v>
          </cell>
          <cell r="D153" t="str">
            <v>F</v>
          </cell>
          <cell r="E153">
            <v>40</v>
          </cell>
          <cell r="F153">
            <v>184</v>
          </cell>
          <cell r="G153">
            <v>0</v>
          </cell>
          <cell r="H153">
            <v>9.24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1000</v>
          </cell>
          <cell r="N153">
            <v>700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1700</v>
          </cell>
        </row>
        <row r="154">
          <cell r="B154" t="str">
            <v>SOLANO CABREJOS VERONICA MERCEDES</v>
          </cell>
          <cell r="C154" t="str">
            <v>D</v>
          </cell>
          <cell r="D154" t="str">
            <v>F</v>
          </cell>
          <cell r="E154">
            <v>40</v>
          </cell>
          <cell r="F154">
            <v>184</v>
          </cell>
          <cell r="G154">
            <v>0</v>
          </cell>
          <cell r="H154">
            <v>8.9700000000000006</v>
          </cell>
          <cell r="I154">
            <v>28</v>
          </cell>
          <cell r="J154">
            <v>0</v>
          </cell>
          <cell r="K154">
            <v>0</v>
          </cell>
          <cell r="L154">
            <v>0</v>
          </cell>
          <cell r="M154">
            <v>1000</v>
          </cell>
          <cell r="N154">
            <v>650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313.95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1963.95</v>
          </cell>
        </row>
        <row r="155">
          <cell r="B155" t="str">
            <v>SOPLAPUCO CHIRA, ZENIT GISELA</v>
          </cell>
          <cell r="C155" t="str">
            <v>I</v>
          </cell>
          <cell r="D155" t="str">
            <v>F</v>
          </cell>
          <cell r="E155">
            <v>40</v>
          </cell>
          <cell r="F155">
            <v>184</v>
          </cell>
          <cell r="G155">
            <v>0</v>
          </cell>
          <cell r="H155">
            <v>8.42</v>
          </cell>
          <cell r="I155">
            <v>20.65</v>
          </cell>
          <cell r="J155">
            <v>0</v>
          </cell>
          <cell r="K155">
            <v>0</v>
          </cell>
          <cell r="L155">
            <v>0</v>
          </cell>
          <cell r="M155">
            <v>1000</v>
          </cell>
          <cell r="N155">
            <v>550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217.34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1767.34</v>
          </cell>
        </row>
        <row r="156">
          <cell r="B156" t="str">
            <v>TUMES RISCO LILIA</v>
          </cell>
          <cell r="C156" t="str">
            <v>I</v>
          </cell>
          <cell r="D156" t="str">
            <v>F</v>
          </cell>
          <cell r="E156">
            <v>40</v>
          </cell>
          <cell r="F156">
            <v>176</v>
          </cell>
          <cell r="G156">
            <v>0</v>
          </cell>
          <cell r="H156">
            <v>6.68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1000</v>
          </cell>
          <cell r="N156">
            <v>0</v>
          </cell>
          <cell r="O156">
            <v>0</v>
          </cell>
          <cell r="P156">
            <v>175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1175</v>
          </cell>
        </row>
        <row r="157">
          <cell r="B157" t="str">
            <v>VILLARREAL LAGOS KHARIM MASSIEL</v>
          </cell>
          <cell r="C157" t="str">
            <v>D</v>
          </cell>
          <cell r="D157" t="str">
            <v>F</v>
          </cell>
          <cell r="E157">
            <v>40</v>
          </cell>
          <cell r="F157">
            <v>176</v>
          </cell>
          <cell r="G157">
            <v>8</v>
          </cell>
          <cell r="H157">
            <v>7.39</v>
          </cell>
          <cell r="I157">
            <v>4</v>
          </cell>
          <cell r="J157">
            <v>4</v>
          </cell>
          <cell r="K157">
            <v>0</v>
          </cell>
          <cell r="L157">
            <v>0</v>
          </cell>
          <cell r="M157">
            <v>1000</v>
          </cell>
          <cell r="N157">
            <v>300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36.950000000000003</v>
          </cell>
          <cell r="AA157">
            <v>40</v>
          </cell>
          <cell r="AB157">
            <v>0</v>
          </cell>
          <cell r="AC157">
            <v>0</v>
          </cell>
          <cell r="AD157">
            <v>496</v>
          </cell>
          <cell r="AE157">
            <v>0</v>
          </cell>
          <cell r="AF157">
            <v>1872.95</v>
          </cell>
        </row>
        <row r="158">
          <cell r="B158" t="str">
            <v>TOTAL PERSONAL ADMINISTRATIVO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12981.333333333334</v>
          </cell>
          <cell r="N158">
            <v>4475.5599999999995</v>
          </cell>
          <cell r="O158">
            <v>337.5</v>
          </cell>
          <cell r="P158">
            <v>1868.67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800</v>
          </cell>
          <cell r="X158">
            <v>73.760000000000005</v>
          </cell>
          <cell r="Y158">
            <v>23.79</v>
          </cell>
          <cell r="Z158">
            <v>1135.5</v>
          </cell>
          <cell r="AA158">
            <v>166</v>
          </cell>
          <cell r="AB158">
            <v>418.46000000000004</v>
          </cell>
          <cell r="AC158">
            <v>0</v>
          </cell>
          <cell r="AD158">
            <v>1004</v>
          </cell>
          <cell r="AE158">
            <v>0</v>
          </cell>
          <cell r="AF158">
            <v>23284.573333333334</v>
          </cell>
        </row>
        <row r="159">
          <cell r="B159" t="str">
            <v>PERSONAL RELIGIOSO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</row>
        <row r="160">
          <cell r="B160" t="str">
            <v>AGIP GAMONAL ALFREDO</v>
          </cell>
          <cell r="C160" t="str">
            <v>I</v>
          </cell>
          <cell r="D160" t="str">
            <v>M</v>
          </cell>
          <cell r="E160">
            <v>40</v>
          </cell>
          <cell r="F160">
            <v>176</v>
          </cell>
          <cell r="G160">
            <v>0</v>
          </cell>
          <cell r="H160">
            <v>6.94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1222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1222</v>
          </cell>
        </row>
        <row r="161">
          <cell r="B161" t="str">
            <v>CARDOZO VARGAS HOMERO</v>
          </cell>
          <cell r="C161" t="str">
            <v>I</v>
          </cell>
          <cell r="D161" t="str">
            <v>M</v>
          </cell>
          <cell r="E161">
            <v>40</v>
          </cell>
          <cell r="F161">
            <v>176</v>
          </cell>
          <cell r="G161">
            <v>0</v>
          </cell>
          <cell r="H161">
            <v>6.94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1222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1222</v>
          </cell>
        </row>
        <row r="162">
          <cell r="B162" t="str">
            <v>SANCHEZ PEREZ ALBERTO</v>
          </cell>
          <cell r="C162" t="str">
            <v>I</v>
          </cell>
          <cell r="D162" t="str">
            <v>M</v>
          </cell>
          <cell r="E162">
            <v>40</v>
          </cell>
          <cell r="F162">
            <v>176</v>
          </cell>
          <cell r="G162">
            <v>0</v>
          </cell>
          <cell r="H162">
            <v>6.94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1222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1222</v>
          </cell>
        </row>
        <row r="163">
          <cell r="B163" t="str">
            <v>TOTAL PERSONAL RELIGIOSO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3666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3666</v>
          </cell>
        </row>
        <row r="164">
          <cell r="B164" t="str">
            <v>PERSONAL SERV. A TIEMPO PARCIAL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</row>
        <row r="165">
          <cell r="B165" t="str">
            <v>DIAZ JULCA, ESPERIDION</v>
          </cell>
          <cell r="C165" t="str">
            <v>I</v>
          </cell>
          <cell r="D165" t="str">
            <v>M</v>
          </cell>
          <cell r="E165">
            <v>15</v>
          </cell>
          <cell r="F165">
            <v>60</v>
          </cell>
          <cell r="G165">
            <v>0</v>
          </cell>
          <cell r="H165">
            <v>5.83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282.5</v>
          </cell>
          <cell r="N165">
            <v>0</v>
          </cell>
          <cell r="O165">
            <v>67.5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D165">
            <v>0</v>
          </cell>
          <cell r="AE165">
            <v>0</v>
          </cell>
          <cell r="AF165">
            <v>350</v>
          </cell>
        </row>
        <row r="166">
          <cell r="B166" t="str">
            <v>LOCONI SECLEN, SIMON</v>
          </cell>
          <cell r="C166" t="str">
            <v>I</v>
          </cell>
          <cell r="D166" t="str">
            <v>M</v>
          </cell>
          <cell r="E166">
            <v>18</v>
          </cell>
          <cell r="F166">
            <v>72</v>
          </cell>
          <cell r="G166">
            <v>0</v>
          </cell>
          <cell r="H166">
            <v>8.33</v>
          </cell>
          <cell r="I166">
            <v>0</v>
          </cell>
          <cell r="J166">
            <v>0</v>
          </cell>
          <cell r="K166">
            <v>8</v>
          </cell>
          <cell r="L166">
            <v>0</v>
          </cell>
          <cell r="M166">
            <v>600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133.28</v>
          </cell>
          <cell r="AC166">
            <v>0</v>
          </cell>
          <cell r="AD166">
            <v>0</v>
          </cell>
          <cell r="AE166">
            <v>0</v>
          </cell>
          <cell r="AF166">
            <v>733.28</v>
          </cell>
        </row>
        <row r="167">
          <cell r="B167" t="str">
            <v>TOTAL PERSONAL SERV. A TIEMPO PARCIAL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882.5</v>
          </cell>
          <cell r="N167">
            <v>0</v>
          </cell>
          <cell r="O167">
            <v>67.5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133.28</v>
          </cell>
          <cell r="AC167">
            <v>0</v>
          </cell>
          <cell r="AD167">
            <v>0</v>
          </cell>
          <cell r="AE167">
            <v>0</v>
          </cell>
          <cell r="AF167">
            <v>1083.28</v>
          </cell>
        </row>
        <row r="168">
          <cell r="B168" t="str">
            <v>PERSONAL DE SERVICIO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</row>
        <row r="169">
          <cell r="B169" t="str">
            <v>ALBAN QUIÑONEZ MARTIN VICENTE</v>
          </cell>
          <cell r="C169" t="str">
            <v>D</v>
          </cell>
          <cell r="D169" t="str">
            <v>M</v>
          </cell>
          <cell r="E169">
            <v>45</v>
          </cell>
          <cell r="F169">
            <v>198</v>
          </cell>
          <cell r="G169">
            <v>0</v>
          </cell>
          <cell r="H169">
            <v>5.27</v>
          </cell>
          <cell r="I169">
            <v>2</v>
          </cell>
          <cell r="J169">
            <v>0</v>
          </cell>
          <cell r="K169">
            <v>4.75</v>
          </cell>
          <cell r="L169">
            <v>0</v>
          </cell>
          <cell r="M169">
            <v>750</v>
          </cell>
          <cell r="N169">
            <v>0</v>
          </cell>
          <cell r="O169">
            <v>67.5</v>
          </cell>
          <cell r="P169">
            <v>225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13.18</v>
          </cell>
          <cell r="AA169">
            <v>0</v>
          </cell>
          <cell r="AB169">
            <v>50.07</v>
          </cell>
          <cell r="AC169">
            <v>0</v>
          </cell>
          <cell r="AD169">
            <v>0</v>
          </cell>
          <cell r="AE169">
            <v>0</v>
          </cell>
          <cell r="AF169">
            <v>1105.75</v>
          </cell>
        </row>
        <row r="170">
          <cell r="B170" t="str">
            <v>ANAYA CAPUÑAY JANNET</v>
          </cell>
          <cell r="C170" t="str">
            <v>D</v>
          </cell>
          <cell r="D170" t="str">
            <v>F</v>
          </cell>
          <cell r="E170">
            <v>45</v>
          </cell>
          <cell r="F170">
            <v>198</v>
          </cell>
          <cell r="G170">
            <v>0</v>
          </cell>
          <cell r="H170">
            <v>2.12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325</v>
          </cell>
          <cell r="N170">
            <v>0</v>
          </cell>
          <cell r="O170">
            <v>67.5</v>
          </cell>
          <cell r="P170">
            <v>26.75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419.25</v>
          </cell>
        </row>
        <row r="171">
          <cell r="B171" t="str">
            <v>BAÑOS RAMIREZ AURELIO</v>
          </cell>
          <cell r="C171" t="str">
            <v>I</v>
          </cell>
          <cell r="D171" t="str">
            <v>M</v>
          </cell>
          <cell r="E171">
            <v>45</v>
          </cell>
          <cell r="F171">
            <v>198</v>
          </cell>
          <cell r="G171">
            <v>0</v>
          </cell>
          <cell r="H171">
            <v>6.25</v>
          </cell>
          <cell r="I171">
            <v>2</v>
          </cell>
          <cell r="J171">
            <v>0</v>
          </cell>
          <cell r="K171">
            <v>6</v>
          </cell>
          <cell r="L171">
            <v>0</v>
          </cell>
          <cell r="M171">
            <v>750</v>
          </cell>
          <cell r="N171">
            <v>0</v>
          </cell>
          <cell r="O171">
            <v>0</v>
          </cell>
          <cell r="P171">
            <v>199.78</v>
          </cell>
          <cell r="Q171">
            <v>0</v>
          </cell>
          <cell r="R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250</v>
          </cell>
          <cell r="X171">
            <v>28.13</v>
          </cell>
          <cell r="Y171">
            <v>9.09</v>
          </cell>
          <cell r="Z171">
            <v>15.63</v>
          </cell>
          <cell r="AA171">
            <v>0</v>
          </cell>
          <cell r="AB171">
            <v>75</v>
          </cell>
          <cell r="AC171">
            <v>0</v>
          </cell>
          <cell r="AD171">
            <v>0</v>
          </cell>
          <cell r="AE171">
            <v>0</v>
          </cell>
          <cell r="AF171">
            <v>1327.63</v>
          </cell>
        </row>
        <row r="172">
          <cell r="B172" t="str">
            <v>CALVA CAMPOS GAMANIEL</v>
          </cell>
          <cell r="C172" t="str">
            <v>I</v>
          </cell>
          <cell r="D172" t="str">
            <v>M</v>
          </cell>
          <cell r="E172">
            <v>45</v>
          </cell>
          <cell r="F172">
            <v>198</v>
          </cell>
          <cell r="G172">
            <v>0</v>
          </cell>
          <cell r="H172">
            <v>5.55</v>
          </cell>
          <cell r="I172">
            <v>0</v>
          </cell>
          <cell r="J172">
            <v>0</v>
          </cell>
          <cell r="K172">
            <v>24</v>
          </cell>
          <cell r="L172">
            <v>0</v>
          </cell>
          <cell r="M172">
            <v>750</v>
          </cell>
          <cell r="N172">
            <v>0</v>
          </cell>
          <cell r="O172">
            <v>67.5</v>
          </cell>
          <cell r="P172">
            <v>280.5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266.39999999999998</v>
          </cell>
          <cell r="AC172">
            <v>0</v>
          </cell>
          <cell r="AD172">
            <v>0</v>
          </cell>
          <cell r="AE172">
            <v>0</v>
          </cell>
          <cell r="AF172">
            <v>1364.4</v>
          </cell>
        </row>
        <row r="173">
          <cell r="B173" t="str">
            <v>CALVA RAMOS MONICA</v>
          </cell>
          <cell r="C173">
            <v>0</v>
          </cell>
          <cell r="D173">
            <v>0</v>
          </cell>
          <cell r="E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400</v>
          </cell>
          <cell r="N173">
            <v>0</v>
          </cell>
          <cell r="O173">
            <v>67.5</v>
          </cell>
          <cell r="P173">
            <v>80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547.5</v>
          </cell>
        </row>
        <row r="174">
          <cell r="B174" t="str">
            <v>CASTILLO GALVEZ ROBERT</v>
          </cell>
          <cell r="C174" t="str">
            <v>D</v>
          </cell>
          <cell r="D174" t="str">
            <v>M</v>
          </cell>
          <cell r="E174">
            <v>43</v>
          </cell>
          <cell r="F174">
            <v>189</v>
          </cell>
          <cell r="G174">
            <v>8</v>
          </cell>
          <cell r="H174">
            <v>5.16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750</v>
          </cell>
          <cell r="N174">
            <v>0</v>
          </cell>
          <cell r="O174">
            <v>0</v>
          </cell>
          <cell r="P174">
            <v>225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975</v>
          </cell>
        </row>
        <row r="175">
          <cell r="B175" t="str">
            <v>CELI MARTINEZ SOLEDAD ISABEL</v>
          </cell>
          <cell r="C175" t="str">
            <v>I</v>
          </cell>
          <cell r="D175" t="str">
            <v>M</v>
          </cell>
          <cell r="E175">
            <v>45</v>
          </cell>
          <cell r="F175">
            <v>198</v>
          </cell>
          <cell r="G175">
            <v>0</v>
          </cell>
          <cell r="H175">
            <v>5.9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750</v>
          </cell>
          <cell r="N175">
            <v>0</v>
          </cell>
          <cell r="O175">
            <v>67.5</v>
          </cell>
          <cell r="P175">
            <v>200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1167.5</v>
          </cell>
        </row>
        <row r="176">
          <cell r="B176" t="str">
            <v>GAMARRA LOCONI SEGUNDO JUAN</v>
          </cell>
          <cell r="C176" t="str">
            <v>I</v>
          </cell>
          <cell r="D176" t="str">
            <v>M</v>
          </cell>
          <cell r="E176">
            <v>45</v>
          </cell>
          <cell r="F176">
            <v>198</v>
          </cell>
          <cell r="G176">
            <v>0</v>
          </cell>
          <cell r="H176">
            <v>5.27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750</v>
          </cell>
          <cell r="N176">
            <v>0</v>
          </cell>
          <cell r="O176">
            <v>67.5</v>
          </cell>
          <cell r="P176">
            <v>225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1042.5</v>
          </cell>
        </row>
        <row r="177">
          <cell r="B177" t="str">
            <v>HUAMAN ALBAN MANUEL ANTONIO</v>
          </cell>
          <cell r="C177" t="str">
            <v>D</v>
          </cell>
          <cell r="D177" t="str">
            <v>M</v>
          </cell>
          <cell r="E177">
            <v>45</v>
          </cell>
          <cell r="F177">
            <v>198</v>
          </cell>
          <cell r="G177">
            <v>0</v>
          </cell>
          <cell r="H177">
            <v>5.39</v>
          </cell>
          <cell r="I177">
            <v>6</v>
          </cell>
          <cell r="J177">
            <v>2</v>
          </cell>
          <cell r="K177">
            <v>4.75</v>
          </cell>
          <cell r="L177">
            <v>0</v>
          </cell>
          <cell r="M177">
            <v>750</v>
          </cell>
          <cell r="N177">
            <v>0</v>
          </cell>
          <cell r="O177">
            <v>67.5</v>
          </cell>
          <cell r="P177">
            <v>250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40.43</v>
          </cell>
          <cell r="AA177">
            <v>15</v>
          </cell>
          <cell r="AB177">
            <v>51.21</v>
          </cell>
          <cell r="AC177">
            <v>0</v>
          </cell>
          <cell r="AD177">
            <v>0</v>
          </cell>
          <cell r="AE177">
            <v>0</v>
          </cell>
          <cell r="AF177">
            <v>1174.1400000000001</v>
          </cell>
        </row>
        <row r="178">
          <cell r="B178" t="str">
            <v>LOCONI SAMILLAN GUMERCINDO</v>
          </cell>
          <cell r="C178" t="str">
            <v>I</v>
          </cell>
          <cell r="D178" t="str">
            <v>M</v>
          </cell>
          <cell r="E178">
            <v>45</v>
          </cell>
          <cell r="F178">
            <v>198</v>
          </cell>
          <cell r="G178">
            <v>0</v>
          </cell>
          <cell r="H178">
            <v>5.05</v>
          </cell>
          <cell r="I178">
            <v>1</v>
          </cell>
          <cell r="J178">
            <v>0</v>
          </cell>
          <cell r="K178">
            <v>8</v>
          </cell>
          <cell r="L178">
            <v>0</v>
          </cell>
          <cell r="M178">
            <v>750</v>
          </cell>
          <cell r="N178">
            <v>0</v>
          </cell>
          <cell r="O178">
            <v>0</v>
          </cell>
          <cell r="P178">
            <v>250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6.31</v>
          </cell>
          <cell r="AA178">
            <v>0</v>
          </cell>
          <cell r="AB178">
            <v>80.8</v>
          </cell>
          <cell r="AC178">
            <v>0</v>
          </cell>
          <cell r="AD178">
            <v>0</v>
          </cell>
          <cell r="AE178">
            <v>0</v>
          </cell>
          <cell r="AF178">
            <v>1087.1099999999999</v>
          </cell>
        </row>
        <row r="179">
          <cell r="B179" t="str">
            <v>MIL CADENAS RUFINO FELIX</v>
          </cell>
          <cell r="C179" t="str">
            <v>I</v>
          </cell>
          <cell r="D179" t="str">
            <v>M</v>
          </cell>
          <cell r="E179">
            <v>45</v>
          </cell>
          <cell r="F179">
            <v>198</v>
          </cell>
          <cell r="G179">
            <v>0</v>
          </cell>
          <cell r="H179">
            <v>5.27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750</v>
          </cell>
          <cell r="N179">
            <v>0</v>
          </cell>
          <cell r="O179">
            <v>67.5</v>
          </cell>
          <cell r="P179">
            <v>225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1042.5</v>
          </cell>
        </row>
        <row r="180">
          <cell r="B180" t="str">
            <v>MIL CADENAS PEDRO MANUEL</v>
          </cell>
          <cell r="C180" t="str">
            <v>I</v>
          </cell>
          <cell r="D180" t="str">
            <v>M</v>
          </cell>
          <cell r="E180">
            <v>45</v>
          </cell>
          <cell r="F180">
            <v>198</v>
          </cell>
          <cell r="G180">
            <v>0</v>
          </cell>
          <cell r="H180">
            <v>6.57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750</v>
          </cell>
          <cell r="N180">
            <v>0</v>
          </cell>
          <cell r="O180">
            <v>67.5</v>
          </cell>
          <cell r="P180">
            <v>424.58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43.78</v>
          </cell>
          <cell r="Y180">
            <v>14.14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1300</v>
          </cell>
        </row>
        <row r="181">
          <cell r="B181" t="str">
            <v>NEPO SECLEN FRANCISCO</v>
          </cell>
          <cell r="C181" t="str">
            <v>I</v>
          </cell>
          <cell r="D181" t="str">
            <v>M</v>
          </cell>
          <cell r="E181">
            <v>45</v>
          </cell>
          <cell r="F181">
            <v>198</v>
          </cell>
          <cell r="G181">
            <v>0</v>
          </cell>
          <cell r="H181">
            <v>5.3</v>
          </cell>
          <cell r="I181">
            <v>0</v>
          </cell>
          <cell r="J181">
            <v>0</v>
          </cell>
          <cell r="K181">
            <v>3</v>
          </cell>
          <cell r="L181">
            <v>0</v>
          </cell>
          <cell r="M181">
            <v>750</v>
          </cell>
          <cell r="N181">
            <v>0</v>
          </cell>
          <cell r="O181">
            <v>67.5</v>
          </cell>
          <cell r="P181">
            <v>232.5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31.8</v>
          </cell>
          <cell r="AC181">
            <v>0</v>
          </cell>
          <cell r="AD181">
            <v>0</v>
          </cell>
          <cell r="AE181">
            <v>0</v>
          </cell>
          <cell r="AF181">
            <v>1081.8</v>
          </cell>
        </row>
        <row r="182">
          <cell r="B182" t="str">
            <v>NEPO SECLEN GREGORIO</v>
          </cell>
          <cell r="C182" t="str">
            <v>I</v>
          </cell>
          <cell r="D182" t="str">
            <v>M</v>
          </cell>
          <cell r="E182">
            <v>45</v>
          </cell>
          <cell r="F182">
            <v>198</v>
          </cell>
          <cell r="G182">
            <v>0</v>
          </cell>
          <cell r="H182">
            <v>5.05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750</v>
          </cell>
          <cell r="N182">
            <v>0</v>
          </cell>
          <cell r="O182">
            <v>0</v>
          </cell>
          <cell r="P182">
            <v>229.41000000000003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15.55</v>
          </cell>
          <cell r="Y182">
            <v>5.04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1000</v>
          </cell>
        </row>
        <row r="183">
          <cell r="B183" t="str">
            <v>RAMOS DE CALVA ANGELICA</v>
          </cell>
          <cell r="C183" t="str">
            <v>I</v>
          </cell>
          <cell r="D183" t="str">
            <v>F</v>
          </cell>
          <cell r="E183">
            <v>45</v>
          </cell>
          <cell r="F183">
            <v>198</v>
          </cell>
          <cell r="G183">
            <v>0</v>
          </cell>
          <cell r="H183">
            <v>4.92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750</v>
          </cell>
          <cell r="N183">
            <v>0</v>
          </cell>
          <cell r="O183">
            <v>0</v>
          </cell>
          <cell r="P183">
            <v>225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975</v>
          </cell>
        </row>
        <row r="184">
          <cell r="B184" t="str">
            <v>REQUE DE CUYATE MARÍA ANGELICA</v>
          </cell>
          <cell r="C184" t="str">
            <v>I</v>
          </cell>
          <cell r="D184" t="str">
            <v>F</v>
          </cell>
          <cell r="E184">
            <v>45</v>
          </cell>
          <cell r="F184">
            <v>198</v>
          </cell>
          <cell r="G184">
            <v>0</v>
          </cell>
          <cell r="H184">
            <v>5.05</v>
          </cell>
          <cell r="I184">
            <v>0</v>
          </cell>
          <cell r="J184">
            <v>0</v>
          </cell>
          <cell r="K184">
            <v>16</v>
          </cell>
          <cell r="L184">
            <v>0</v>
          </cell>
          <cell r="M184">
            <v>750</v>
          </cell>
          <cell r="N184">
            <v>0</v>
          </cell>
          <cell r="O184">
            <v>0</v>
          </cell>
          <cell r="P184">
            <v>250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161.6</v>
          </cell>
          <cell r="AC184">
            <v>0</v>
          </cell>
          <cell r="AD184">
            <v>0</v>
          </cell>
          <cell r="AE184">
            <v>0</v>
          </cell>
          <cell r="AF184">
            <v>1161.5999999999999</v>
          </cell>
        </row>
        <row r="185">
          <cell r="B185" t="str">
            <v>REQUE FARRO ISABEL</v>
          </cell>
          <cell r="C185" t="str">
            <v>I</v>
          </cell>
          <cell r="D185" t="str">
            <v>F</v>
          </cell>
          <cell r="E185">
            <v>45</v>
          </cell>
          <cell r="F185">
            <v>198</v>
          </cell>
          <cell r="G185">
            <v>0</v>
          </cell>
          <cell r="H185">
            <v>5.05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750</v>
          </cell>
          <cell r="N185">
            <v>0</v>
          </cell>
          <cell r="O185">
            <v>0</v>
          </cell>
          <cell r="P185">
            <v>229.52999999999997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15.45</v>
          </cell>
          <cell r="Y185">
            <v>5.0199999999999996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1000</v>
          </cell>
        </row>
        <row r="186">
          <cell r="B186" t="str">
            <v>REQUE FARRO JOSE FELIX</v>
          </cell>
          <cell r="C186" t="str">
            <v>I</v>
          </cell>
          <cell r="D186" t="str">
            <v>M</v>
          </cell>
          <cell r="E186">
            <v>45</v>
          </cell>
          <cell r="F186">
            <v>198</v>
          </cell>
          <cell r="G186">
            <v>0</v>
          </cell>
          <cell r="H186">
            <v>5.27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750</v>
          </cell>
          <cell r="N186">
            <v>0</v>
          </cell>
          <cell r="O186">
            <v>67.5</v>
          </cell>
          <cell r="P186">
            <v>225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1042.5</v>
          </cell>
        </row>
        <row r="187">
          <cell r="B187" t="str">
            <v>REQUE SECLEN ANDREA MARGARITA</v>
          </cell>
          <cell r="C187" t="str">
            <v>I</v>
          </cell>
          <cell r="D187" t="str">
            <v>F</v>
          </cell>
          <cell r="E187">
            <v>45</v>
          </cell>
          <cell r="F187">
            <v>198</v>
          </cell>
          <cell r="G187">
            <v>0</v>
          </cell>
          <cell r="H187">
            <v>5.27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750</v>
          </cell>
          <cell r="N187">
            <v>0</v>
          </cell>
          <cell r="O187">
            <v>67.5</v>
          </cell>
          <cell r="P187">
            <v>225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1042.5</v>
          </cell>
        </row>
        <row r="188">
          <cell r="B188" t="str">
            <v>ROJAS SANCHEZ GERMAN</v>
          </cell>
          <cell r="C188" t="str">
            <v>I</v>
          </cell>
          <cell r="D188" t="str">
            <v>M</v>
          </cell>
          <cell r="E188">
            <v>45</v>
          </cell>
          <cell r="F188">
            <v>198</v>
          </cell>
          <cell r="G188">
            <v>0</v>
          </cell>
          <cell r="H188">
            <v>5.27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750</v>
          </cell>
          <cell r="N188">
            <v>0</v>
          </cell>
          <cell r="O188">
            <v>67.5</v>
          </cell>
          <cell r="P188">
            <v>225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1042.5</v>
          </cell>
        </row>
        <row r="189">
          <cell r="B189" t="str">
            <v>VENTURA MENESES FRANCO</v>
          </cell>
          <cell r="C189" t="str">
            <v>I</v>
          </cell>
          <cell r="D189" t="str">
            <v>M</v>
          </cell>
          <cell r="E189">
            <v>45</v>
          </cell>
          <cell r="F189">
            <v>198</v>
          </cell>
          <cell r="G189">
            <v>0</v>
          </cell>
          <cell r="H189">
            <v>5.27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750</v>
          </cell>
          <cell r="N189">
            <v>0</v>
          </cell>
          <cell r="O189">
            <v>67.5</v>
          </cell>
          <cell r="P189">
            <v>196.17999999999995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21.79</v>
          </cell>
          <cell r="Y189">
            <v>7.03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1042.5</v>
          </cell>
        </row>
        <row r="190">
          <cell r="B190" t="str">
            <v>VILLEGAS RODRIGUEZ CESAR</v>
          </cell>
          <cell r="C190" t="str">
            <v>I</v>
          </cell>
          <cell r="D190" t="str">
            <v>M</v>
          </cell>
          <cell r="E190">
            <v>45</v>
          </cell>
          <cell r="F190">
            <v>198</v>
          </cell>
          <cell r="H190">
            <v>5.85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750</v>
          </cell>
          <cell r="N190">
            <v>0</v>
          </cell>
          <cell r="O190">
            <v>67.5</v>
          </cell>
          <cell r="P190">
            <v>318.67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16.16</v>
          </cell>
          <cell r="Y190">
            <v>5.17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1157.5000000000002</v>
          </cell>
        </row>
        <row r="191">
          <cell r="B191" t="str">
            <v>TOTAL PERSONAL SERVICIO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15725</v>
          </cell>
          <cell r="N191">
            <v>0</v>
          </cell>
          <cell r="O191">
            <v>1012.5</v>
          </cell>
          <cell r="P191">
            <v>4967.8999999999996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400</v>
          </cell>
          <cell r="X191">
            <v>140.85999999999999</v>
          </cell>
          <cell r="Y191">
            <v>45.49</v>
          </cell>
          <cell r="Z191">
            <v>75.550000000000011</v>
          </cell>
          <cell r="AA191">
            <v>15</v>
          </cell>
          <cell r="AB191">
            <v>716.87999999999988</v>
          </cell>
          <cell r="AC191">
            <v>0</v>
          </cell>
          <cell r="AD191">
            <v>0</v>
          </cell>
          <cell r="AE191">
            <v>0</v>
          </cell>
          <cell r="AF191">
            <v>23099.18</v>
          </cell>
        </row>
        <row r="192">
          <cell r="B192" t="str">
            <v xml:space="preserve">TOTAL PLANILLA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119.15</v>
          </cell>
          <cell r="J192">
            <v>14.5</v>
          </cell>
          <cell r="K192">
            <v>91.5</v>
          </cell>
          <cell r="L192">
            <v>0</v>
          </cell>
          <cell r="M192">
            <v>140466.9</v>
          </cell>
          <cell r="N192">
            <v>58922.48</v>
          </cell>
          <cell r="O192">
            <v>6210</v>
          </cell>
          <cell r="P192">
            <v>91399.413333333359</v>
          </cell>
          <cell r="Q192">
            <v>12633.583333333334</v>
          </cell>
          <cell r="R192">
            <v>2450</v>
          </cell>
          <cell r="S192">
            <v>4800</v>
          </cell>
          <cell r="T192">
            <v>1050</v>
          </cell>
          <cell r="U192">
            <v>5000</v>
          </cell>
          <cell r="V192">
            <v>9000</v>
          </cell>
          <cell r="W192">
            <v>1200</v>
          </cell>
          <cell r="X192">
            <v>1942.6600000000003</v>
          </cell>
          <cell r="Y192">
            <v>627.04000000000008</v>
          </cell>
          <cell r="Z192">
            <v>1251.05</v>
          </cell>
          <cell r="AA192">
            <v>181</v>
          </cell>
          <cell r="AB192">
            <v>1268.6199999999999</v>
          </cell>
          <cell r="AC192">
            <v>0</v>
          </cell>
          <cell r="AD192">
            <v>1030.1300000000001</v>
          </cell>
          <cell r="AE192">
            <v>0</v>
          </cell>
          <cell r="AF192">
            <v>339432.87666666671</v>
          </cell>
        </row>
      </sheetData>
      <sheetData sheetId="3">
        <row r="7">
          <cell r="B7" t="str">
            <v>PERSONAL DOCENTE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0.05</v>
          </cell>
          <cell r="AA7">
            <v>7.0000000000000007E-2</v>
          </cell>
          <cell r="AB7">
            <v>0.09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</row>
        <row r="8">
          <cell r="B8" t="str">
            <v>ABAD JAIME EUSEBIA</v>
          </cell>
          <cell r="C8" t="str">
            <v>I</v>
          </cell>
          <cell r="D8" t="str">
            <v>F</v>
          </cell>
          <cell r="E8">
            <v>40</v>
          </cell>
          <cell r="F8">
            <v>176</v>
          </cell>
          <cell r="G8">
            <v>8</v>
          </cell>
          <cell r="H8">
            <v>8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848</v>
          </cell>
          <cell r="N8">
            <v>560</v>
          </cell>
          <cell r="O8">
            <v>67.5</v>
          </cell>
          <cell r="P8">
            <v>874.5</v>
          </cell>
          <cell r="Q8">
            <v>250</v>
          </cell>
          <cell r="R8">
            <v>0</v>
          </cell>
          <cell r="S8">
            <v>0</v>
          </cell>
          <cell r="T8">
            <v>0</v>
          </cell>
          <cell r="U8">
            <v>200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2800</v>
          </cell>
        </row>
        <row r="9">
          <cell r="B9" t="str">
            <v>AGÜERO PIANA NELLY</v>
          </cell>
          <cell r="C9" t="str">
            <v>I</v>
          </cell>
          <cell r="D9" t="str">
            <v>F</v>
          </cell>
          <cell r="E9">
            <v>40</v>
          </cell>
          <cell r="F9">
            <v>176</v>
          </cell>
          <cell r="G9">
            <v>8</v>
          </cell>
          <cell r="H9">
            <v>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848</v>
          </cell>
          <cell r="N9">
            <v>560</v>
          </cell>
          <cell r="O9">
            <v>0</v>
          </cell>
          <cell r="P9">
            <v>369.99</v>
          </cell>
          <cell r="Q9">
            <v>250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54.42</v>
          </cell>
          <cell r="Y9">
            <v>17.59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2100</v>
          </cell>
        </row>
        <row r="10">
          <cell r="B10" t="str">
            <v>ALZA MORENO VICTORIA LILIANA</v>
          </cell>
          <cell r="C10" t="str">
            <v>D</v>
          </cell>
          <cell r="D10" t="str">
            <v>F</v>
          </cell>
          <cell r="E10">
            <v>40</v>
          </cell>
          <cell r="F10">
            <v>176</v>
          </cell>
          <cell r="G10">
            <v>8</v>
          </cell>
          <cell r="H10">
            <v>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848</v>
          </cell>
          <cell r="N10">
            <v>560</v>
          </cell>
          <cell r="O10">
            <v>0</v>
          </cell>
          <cell r="P10">
            <v>542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1950</v>
          </cell>
        </row>
        <row r="11">
          <cell r="B11" t="str">
            <v>ARANA SANCHEZ MONICA</v>
          </cell>
          <cell r="C11" t="str">
            <v>I</v>
          </cell>
          <cell r="D11" t="str">
            <v>F</v>
          </cell>
          <cell r="E11">
            <v>40</v>
          </cell>
          <cell r="F11">
            <v>176</v>
          </cell>
          <cell r="G11">
            <v>8</v>
          </cell>
          <cell r="H11">
            <v>8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848</v>
          </cell>
          <cell r="N11">
            <v>560</v>
          </cell>
          <cell r="O11">
            <v>67.5</v>
          </cell>
          <cell r="P11">
            <v>572.16000000000008</v>
          </cell>
          <cell r="Q11">
            <v>0</v>
          </cell>
          <cell r="R11">
            <v>0</v>
          </cell>
          <cell r="S11">
            <v>0</v>
          </cell>
          <cell r="T11">
            <v>250</v>
          </cell>
          <cell r="U11">
            <v>0</v>
          </cell>
          <cell r="V11">
            <v>0</v>
          </cell>
          <cell r="W11">
            <v>0</v>
          </cell>
          <cell r="X11">
            <v>77.34</v>
          </cell>
          <cell r="Y11">
            <v>25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2400</v>
          </cell>
        </row>
        <row r="12">
          <cell r="B12" t="str">
            <v>ARRASCO ALEGRE JORGE LUIS</v>
          </cell>
          <cell r="C12" t="str">
            <v>D</v>
          </cell>
          <cell r="D12" t="str">
            <v>M</v>
          </cell>
          <cell r="E12">
            <v>40</v>
          </cell>
          <cell r="F12">
            <v>176</v>
          </cell>
          <cell r="G12">
            <v>8</v>
          </cell>
          <cell r="H12">
            <v>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848</v>
          </cell>
          <cell r="N12">
            <v>560</v>
          </cell>
          <cell r="O12">
            <v>67.5</v>
          </cell>
          <cell r="P12">
            <v>1062.77</v>
          </cell>
          <cell r="Q12">
            <v>250</v>
          </cell>
          <cell r="R12">
            <v>400</v>
          </cell>
          <cell r="S12">
            <v>0</v>
          </cell>
          <cell r="T12">
            <v>0</v>
          </cell>
          <cell r="U12">
            <v>200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3388.27</v>
          </cell>
        </row>
        <row r="13">
          <cell r="B13" t="str">
            <v>BANDA REYES NIRZA VANESSA</v>
          </cell>
          <cell r="C13" t="str">
            <v>D</v>
          </cell>
          <cell r="D13" t="str">
            <v>F</v>
          </cell>
          <cell r="E13">
            <v>40</v>
          </cell>
          <cell r="F13">
            <v>176</v>
          </cell>
          <cell r="G13">
            <v>8</v>
          </cell>
          <cell r="H13">
            <v>8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848</v>
          </cell>
          <cell r="N13">
            <v>560</v>
          </cell>
          <cell r="O13">
            <v>67.5</v>
          </cell>
          <cell r="P13">
            <v>367</v>
          </cell>
          <cell r="Q13">
            <v>250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2092.5</v>
          </cell>
        </row>
        <row r="14">
          <cell r="B14" t="str">
            <v>BUSTAMANTE PALACIOS ZORAIDA DEL PILAR</v>
          </cell>
          <cell r="C14" t="str">
            <v>D</v>
          </cell>
          <cell r="D14" t="str">
            <v>F</v>
          </cell>
          <cell r="E14">
            <v>40</v>
          </cell>
          <cell r="F14">
            <v>176</v>
          </cell>
          <cell r="G14">
            <v>8</v>
          </cell>
          <cell r="H14">
            <v>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848</v>
          </cell>
          <cell r="N14">
            <v>560</v>
          </cell>
          <cell r="O14">
            <v>0</v>
          </cell>
          <cell r="P14">
            <v>392</v>
          </cell>
          <cell r="Q14">
            <v>250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2050</v>
          </cell>
        </row>
        <row r="15">
          <cell r="B15" t="str">
            <v>CABREJOS FERNANDEZ CARLOS ENRIQUE MARTIN</v>
          </cell>
          <cell r="C15" t="str">
            <v>D</v>
          </cell>
          <cell r="D15" t="str">
            <v>M</v>
          </cell>
          <cell r="E15">
            <v>40</v>
          </cell>
          <cell r="F15">
            <v>176</v>
          </cell>
          <cell r="G15">
            <v>8</v>
          </cell>
          <cell r="H15">
            <v>8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848</v>
          </cell>
          <cell r="N15">
            <v>560</v>
          </cell>
          <cell r="O15">
            <v>67.5</v>
          </cell>
          <cell r="P15">
            <v>300</v>
          </cell>
          <cell r="Q15">
            <v>250</v>
          </cell>
          <cell r="R15">
            <v>0</v>
          </cell>
          <cell r="S15">
            <v>0</v>
          </cell>
          <cell r="T15">
            <v>0</v>
          </cell>
          <cell r="U15">
            <v>200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2225.5</v>
          </cell>
        </row>
        <row r="16">
          <cell r="B16" t="str">
            <v>CAMPAÑA HUANAMBAL YOLANDA PAULA</v>
          </cell>
          <cell r="C16" t="str">
            <v>D</v>
          </cell>
          <cell r="D16" t="str">
            <v>F</v>
          </cell>
          <cell r="E16">
            <v>40</v>
          </cell>
          <cell r="F16">
            <v>176</v>
          </cell>
          <cell r="G16">
            <v>8</v>
          </cell>
          <cell r="H16">
            <v>8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848</v>
          </cell>
          <cell r="N16">
            <v>560</v>
          </cell>
          <cell r="O16">
            <v>67.5</v>
          </cell>
          <cell r="P16">
            <v>200</v>
          </cell>
          <cell r="Q16">
            <v>250</v>
          </cell>
          <cell r="R16">
            <v>0</v>
          </cell>
          <cell r="S16">
            <v>0</v>
          </cell>
          <cell r="T16">
            <v>0</v>
          </cell>
          <cell r="U16">
            <v>300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2225.5</v>
          </cell>
        </row>
        <row r="17">
          <cell r="B17" t="str">
            <v>CANALA ECHEVARRIA ARIAS IVAN</v>
          </cell>
          <cell r="C17" t="str">
            <v>I</v>
          </cell>
          <cell r="D17" t="str">
            <v>M</v>
          </cell>
          <cell r="E17">
            <v>40</v>
          </cell>
          <cell r="F17">
            <v>176</v>
          </cell>
          <cell r="G17">
            <v>8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848</v>
          </cell>
          <cell r="N17">
            <v>560</v>
          </cell>
          <cell r="O17">
            <v>67.5</v>
          </cell>
          <cell r="P17">
            <v>4077.31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7552.8099999999995</v>
          </cell>
        </row>
        <row r="18">
          <cell r="B18" t="str">
            <v>CANGAHUALA ROMO MARIA ANGELICA</v>
          </cell>
          <cell r="C18" t="str">
            <v>D</v>
          </cell>
          <cell r="D18" t="str">
            <v>F</v>
          </cell>
          <cell r="E18">
            <v>48</v>
          </cell>
          <cell r="F18">
            <v>211</v>
          </cell>
          <cell r="G18">
            <v>8</v>
          </cell>
          <cell r="H18">
            <v>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848</v>
          </cell>
          <cell r="N18">
            <v>840</v>
          </cell>
          <cell r="O18">
            <v>67.5</v>
          </cell>
          <cell r="P18">
            <v>885.66</v>
          </cell>
          <cell r="Q18">
            <v>0</v>
          </cell>
          <cell r="R18">
            <v>400</v>
          </cell>
          <cell r="S18">
            <v>800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3841.16</v>
          </cell>
        </row>
        <row r="19">
          <cell r="B19" t="str">
            <v>CASAS ZEÑA SARITA ESTHER</v>
          </cell>
          <cell r="C19" t="str">
            <v>D</v>
          </cell>
          <cell r="D19" t="str">
            <v>F</v>
          </cell>
          <cell r="E19">
            <v>40</v>
          </cell>
          <cell r="F19">
            <v>176</v>
          </cell>
          <cell r="G19">
            <v>8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848</v>
          </cell>
          <cell r="N19">
            <v>560</v>
          </cell>
          <cell r="O19">
            <v>0</v>
          </cell>
          <cell r="P19">
            <v>342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1750</v>
          </cell>
        </row>
        <row r="20">
          <cell r="B20" t="str">
            <v>CASTRO GALVEZ MONICA</v>
          </cell>
          <cell r="C20" t="str">
            <v>I</v>
          </cell>
          <cell r="D20" t="str">
            <v>F</v>
          </cell>
          <cell r="E20">
            <v>40</v>
          </cell>
          <cell r="F20">
            <v>176</v>
          </cell>
          <cell r="G20">
            <v>8</v>
          </cell>
          <cell r="H20">
            <v>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848</v>
          </cell>
          <cell r="N20">
            <v>560</v>
          </cell>
          <cell r="O20">
            <v>0</v>
          </cell>
          <cell r="P20">
            <v>491.06999999999994</v>
          </cell>
          <cell r="Q20">
            <v>0</v>
          </cell>
          <cell r="R20">
            <v>0</v>
          </cell>
          <cell r="S20">
            <v>0</v>
          </cell>
          <cell r="T20">
            <v>350</v>
          </cell>
          <cell r="U20">
            <v>0</v>
          </cell>
          <cell r="V20">
            <v>0</v>
          </cell>
          <cell r="W20">
            <v>0</v>
          </cell>
          <cell r="X20">
            <v>76.319999999999993</v>
          </cell>
          <cell r="Y20">
            <v>24.61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2350</v>
          </cell>
        </row>
        <row r="21">
          <cell r="B21" t="str">
            <v>CASTRO SAMILLAN SUSANA</v>
          </cell>
          <cell r="C21" t="str">
            <v>I</v>
          </cell>
          <cell r="D21" t="str">
            <v>F</v>
          </cell>
          <cell r="E21">
            <v>26</v>
          </cell>
          <cell r="F21">
            <v>114</v>
          </cell>
          <cell r="G21">
            <v>8</v>
          </cell>
          <cell r="H21">
            <v>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848</v>
          </cell>
          <cell r="N21">
            <v>64</v>
          </cell>
          <cell r="O21">
            <v>0</v>
          </cell>
          <cell r="P21">
            <v>663.12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99.64</v>
          </cell>
          <cell r="Y21">
            <v>32.14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1706.9</v>
          </cell>
        </row>
        <row r="22">
          <cell r="B22" t="str">
            <v>CASTRO VASQUEZ GLORIA</v>
          </cell>
          <cell r="C22" t="str">
            <v>I</v>
          </cell>
          <cell r="D22" t="str">
            <v>F</v>
          </cell>
          <cell r="E22">
            <v>40</v>
          </cell>
          <cell r="F22">
            <v>176</v>
          </cell>
          <cell r="G22">
            <v>8</v>
          </cell>
          <cell r="H22">
            <v>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848</v>
          </cell>
          <cell r="N22">
            <v>560</v>
          </cell>
          <cell r="O22">
            <v>0</v>
          </cell>
          <cell r="P22">
            <v>642</v>
          </cell>
          <cell r="Q22">
            <v>250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2300</v>
          </cell>
        </row>
        <row r="23">
          <cell r="B23" t="str">
            <v>CHICOMA CHANKAY ROXANA CEDELINDA</v>
          </cell>
          <cell r="C23" t="str">
            <v>I</v>
          </cell>
          <cell r="D23" t="str">
            <v>F</v>
          </cell>
          <cell r="E23">
            <v>40</v>
          </cell>
          <cell r="F23">
            <v>176</v>
          </cell>
          <cell r="G23">
            <v>8</v>
          </cell>
          <cell r="H23">
            <v>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848</v>
          </cell>
          <cell r="N23">
            <v>560</v>
          </cell>
          <cell r="O23">
            <v>67.5</v>
          </cell>
          <cell r="P23">
            <v>300</v>
          </cell>
          <cell r="Q23">
            <v>250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2025.5</v>
          </cell>
        </row>
        <row r="24">
          <cell r="B24" t="str">
            <v>CHICOMA FLORES KARINA JASMIN</v>
          </cell>
          <cell r="C24" t="str">
            <v>D</v>
          </cell>
          <cell r="D24" t="str">
            <v>F</v>
          </cell>
          <cell r="E24">
            <v>31.4</v>
          </cell>
          <cell r="F24">
            <v>138</v>
          </cell>
          <cell r="G24">
            <v>8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848</v>
          </cell>
          <cell r="N24">
            <v>256</v>
          </cell>
          <cell r="O24">
            <v>0</v>
          </cell>
          <cell r="P24">
            <v>596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1700</v>
          </cell>
        </row>
        <row r="25">
          <cell r="B25" t="str">
            <v>CHIMOY ESQUIVES ROSA BEATRIZ</v>
          </cell>
          <cell r="C25" t="str">
            <v>I</v>
          </cell>
          <cell r="D25" t="str">
            <v>F</v>
          </cell>
          <cell r="E25">
            <v>40</v>
          </cell>
          <cell r="F25">
            <v>176</v>
          </cell>
          <cell r="G25">
            <v>8</v>
          </cell>
          <cell r="H25">
            <v>8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848</v>
          </cell>
          <cell r="N25">
            <v>560</v>
          </cell>
          <cell r="O25">
            <v>0</v>
          </cell>
          <cell r="P25">
            <v>1324.76</v>
          </cell>
          <cell r="Q25">
            <v>0</v>
          </cell>
          <cell r="R25">
            <v>0</v>
          </cell>
          <cell r="S25">
            <v>800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3532.76</v>
          </cell>
        </row>
        <row r="26">
          <cell r="B26" t="str">
            <v>CHUNG CHANG DE KCAM DORA PICTAU</v>
          </cell>
          <cell r="C26" t="str">
            <v>D</v>
          </cell>
          <cell r="D26" t="str">
            <v>F</v>
          </cell>
          <cell r="E26">
            <v>40</v>
          </cell>
          <cell r="F26">
            <v>176</v>
          </cell>
          <cell r="G26">
            <v>8</v>
          </cell>
          <cell r="H26">
            <v>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848</v>
          </cell>
          <cell r="N26">
            <v>560</v>
          </cell>
          <cell r="O26">
            <v>67.5</v>
          </cell>
          <cell r="P26">
            <v>242</v>
          </cell>
          <cell r="Q26">
            <v>250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1967.5</v>
          </cell>
        </row>
        <row r="27">
          <cell r="B27" t="str">
            <v>CORNEJO BARDALES LUISA MARCELA</v>
          </cell>
          <cell r="C27" t="str">
            <v>I</v>
          </cell>
          <cell r="D27" t="str">
            <v>F</v>
          </cell>
          <cell r="E27">
            <v>40</v>
          </cell>
          <cell r="F27">
            <v>176</v>
          </cell>
          <cell r="G27">
            <v>8</v>
          </cell>
          <cell r="H27">
            <v>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848</v>
          </cell>
          <cell r="N27">
            <v>560</v>
          </cell>
          <cell r="O27">
            <v>67.5</v>
          </cell>
          <cell r="P27">
            <v>1007.15</v>
          </cell>
          <cell r="Q27">
            <v>0</v>
          </cell>
          <cell r="R27">
            <v>0</v>
          </cell>
          <cell r="S27">
            <v>800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3282.65</v>
          </cell>
        </row>
        <row r="28">
          <cell r="B28" t="str">
            <v>CORNEJO REYES VICKY LESLY</v>
          </cell>
          <cell r="C28" t="str">
            <v>D</v>
          </cell>
          <cell r="D28" t="str">
            <v>F</v>
          </cell>
          <cell r="E28">
            <v>40</v>
          </cell>
          <cell r="F28">
            <v>176</v>
          </cell>
          <cell r="G28">
            <v>8</v>
          </cell>
          <cell r="H28">
            <v>8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848</v>
          </cell>
          <cell r="N28">
            <v>560</v>
          </cell>
          <cell r="O28">
            <v>67.5</v>
          </cell>
          <cell r="P28">
            <v>392</v>
          </cell>
          <cell r="Q28">
            <v>250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2117.5</v>
          </cell>
        </row>
        <row r="29">
          <cell r="B29" t="str">
            <v>CORTEZ CASTILLO PEDRO ENRIQUE</v>
          </cell>
          <cell r="C29" t="str">
            <v>D</v>
          </cell>
          <cell r="D29" t="str">
            <v>M</v>
          </cell>
          <cell r="E29">
            <v>40</v>
          </cell>
          <cell r="F29">
            <v>176</v>
          </cell>
          <cell r="G29">
            <v>8</v>
          </cell>
          <cell r="H29">
            <v>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848</v>
          </cell>
          <cell r="N29">
            <v>560</v>
          </cell>
          <cell r="O29">
            <v>67.5</v>
          </cell>
          <cell r="P29">
            <v>292</v>
          </cell>
          <cell r="Q29">
            <v>250</v>
          </cell>
          <cell r="R29">
            <v>0</v>
          </cell>
          <cell r="S29">
            <v>0</v>
          </cell>
          <cell r="T29">
            <v>0</v>
          </cell>
          <cell r="U29">
            <v>300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2317.5</v>
          </cell>
        </row>
        <row r="30">
          <cell r="B30" t="str">
            <v>COSTILLA TORRES JORGE HUGO</v>
          </cell>
          <cell r="C30" t="str">
            <v>D</v>
          </cell>
          <cell r="D30" t="str">
            <v>M</v>
          </cell>
          <cell r="E30">
            <v>40</v>
          </cell>
          <cell r="F30">
            <v>176</v>
          </cell>
          <cell r="G30">
            <v>8</v>
          </cell>
          <cell r="H30">
            <v>8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848</v>
          </cell>
          <cell r="N30">
            <v>560</v>
          </cell>
          <cell r="O30">
            <v>0</v>
          </cell>
          <cell r="P30">
            <v>492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1900</v>
          </cell>
        </row>
        <row r="31">
          <cell r="B31" t="str">
            <v>CUEVA CASTILLO JUDITG MARIA</v>
          </cell>
          <cell r="C31" t="str">
            <v>D</v>
          </cell>
          <cell r="D31" t="str">
            <v>F</v>
          </cell>
          <cell r="E31">
            <v>39</v>
          </cell>
          <cell r="F31">
            <v>172</v>
          </cell>
          <cell r="G31">
            <v>8</v>
          </cell>
          <cell r="H31">
            <v>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848</v>
          </cell>
          <cell r="N31">
            <v>528</v>
          </cell>
          <cell r="O31">
            <v>67.5</v>
          </cell>
          <cell r="P31">
            <v>306.5</v>
          </cell>
          <cell r="Q31">
            <v>250</v>
          </cell>
          <cell r="R31">
            <v>0</v>
          </cell>
          <cell r="S31">
            <v>0</v>
          </cell>
          <cell r="T31">
            <v>0</v>
          </cell>
          <cell r="U31">
            <v>200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2200</v>
          </cell>
        </row>
        <row r="32">
          <cell r="B32" t="str">
            <v>CUEVA ESPINAL HAMILTON GREGORY</v>
          </cell>
          <cell r="C32" t="str">
            <v>D</v>
          </cell>
          <cell r="D32" t="str">
            <v>M</v>
          </cell>
          <cell r="E32">
            <v>40</v>
          </cell>
          <cell r="F32">
            <v>176</v>
          </cell>
          <cell r="G32">
            <v>8</v>
          </cell>
          <cell r="H32">
            <v>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848</v>
          </cell>
          <cell r="N32">
            <v>560</v>
          </cell>
          <cell r="O32">
            <v>67.5</v>
          </cell>
          <cell r="P32">
            <v>242</v>
          </cell>
          <cell r="Q32">
            <v>250</v>
          </cell>
          <cell r="R32">
            <v>0</v>
          </cell>
          <cell r="S32">
            <v>0</v>
          </cell>
          <cell r="T32">
            <v>200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2167.5</v>
          </cell>
        </row>
        <row r="33">
          <cell r="B33" t="str">
            <v>CUMPA VASQUEZ JORGE ANTONIO</v>
          </cell>
          <cell r="C33" t="str">
            <v>D</v>
          </cell>
          <cell r="D33" t="str">
            <v>M</v>
          </cell>
          <cell r="E33">
            <v>24</v>
          </cell>
          <cell r="F33">
            <v>106</v>
          </cell>
          <cell r="G33">
            <v>8</v>
          </cell>
          <cell r="H33">
            <v>8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848</v>
          </cell>
          <cell r="N33">
            <v>0</v>
          </cell>
          <cell r="O33">
            <v>531.95000000000005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1379.95</v>
          </cell>
        </row>
        <row r="34">
          <cell r="B34" t="str">
            <v>DAVILA UGAZ MARCELA</v>
          </cell>
          <cell r="C34" t="str">
            <v>I</v>
          </cell>
          <cell r="D34" t="str">
            <v>F</v>
          </cell>
          <cell r="E34">
            <v>40</v>
          </cell>
          <cell r="F34">
            <v>176</v>
          </cell>
          <cell r="G34">
            <v>8</v>
          </cell>
          <cell r="H34">
            <v>8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848</v>
          </cell>
          <cell r="N34">
            <v>560</v>
          </cell>
          <cell r="O34">
            <v>67.5</v>
          </cell>
          <cell r="P34">
            <v>2027.2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55.75</v>
          </cell>
          <cell r="Y34">
            <v>17.96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3576.41</v>
          </cell>
        </row>
        <row r="35">
          <cell r="B35" t="str">
            <v>DAVILA VALDERA LADY VIOLETA</v>
          </cell>
          <cell r="C35" t="str">
            <v>D</v>
          </cell>
          <cell r="D35" t="str">
            <v>F</v>
          </cell>
          <cell r="E35">
            <v>40</v>
          </cell>
          <cell r="F35">
            <v>176</v>
          </cell>
          <cell r="G35">
            <v>8</v>
          </cell>
          <cell r="H35">
            <v>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848</v>
          </cell>
          <cell r="N35">
            <v>560</v>
          </cell>
          <cell r="O35">
            <v>0</v>
          </cell>
          <cell r="P35">
            <v>442</v>
          </cell>
          <cell r="Q35">
            <v>250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2100</v>
          </cell>
        </row>
        <row r="36">
          <cell r="B36" t="str">
            <v>DELGADO LEYVA MIGUEL</v>
          </cell>
          <cell r="C36" t="str">
            <v>I</v>
          </cell>
          <cell r="D36" t="str">
            <v>M</v>
          </cell>
          <cell r="E36">
            <v>40</v>
          </cell>
          <cell r="F36">
            <v>176</v>
          </cell>
          <cell r="G36">
            <v>8</v>
          </cell>
          <cell r="H36">
            <v>8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848</v>
          </cell>
          <cell r="N36">
            <v>560</v>
          </cell>
          <cell r="O36">
            <v>0</v>
          </cell>
          <cell r="P36">
            <v>628.29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85.93</v>
          </cell>
          <cell r="Y36">
            <v>27.78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2150</v>
          </cell>
        </row>
        <row r="37">
          <cell r="B37" t="str">
            <v>DIANDERAS HUAIHUACA JUAN CARLOS</v>
          </cell>
          <cell r="C37" t="str">
            <v>D</v>
          </cell>
          <cell r="D37" t="str">
            <v>M</v>
          </cell>
          <cell r="E37">
            <v>40</v>
          </cell>
          <cell r="F37">
            <v>176</v>
          </cell>
          <cell r="G37">
            <v>8</v>
          </cell>
          <cell r="H37">
            <v>8</v>
          </cell>
          <cell r="K37">
            <v>0</v>
          </cell>
          <cell r="L37">
            <v>0</v>
          </cell>
          <cell r="M37">
            <v>848</v>
          </cell>
          <cell r="N37">
            <v>560</v>
          </cell>
          <cell r="O37">
            <v>67.5</v>
          </cell>
          <cell r="P37">
            <v>5404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2000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8879.5</v>
          </cell>
        </row>
        <row r="38">
          <cell r="B38" t="str">
            <v>DIAZ ZULOETA HOYOS EVELYN LAURA</v>
          </cell>
          <cell r="C38" t="str">
            <v>D</v>
          </cell>
          <cell r="D38" t="str">
            <v>F</v>
          </cell>
          <cell r="E38">
            <v>40</v>
          </cell>
          <cell r="F38">
            <v>176</v>
          </cell>
          <cell r="G38">
            <v>8</v>
          </cell>
          <cell r="H38">
            <v>8</v>
          </cell>
          <cell r="K38">
            <v>0</v>
          </cell>
          <cell r="L38">
            <v>0</v>
          </cell>
          <cell r="M38">
            <v>848</v>
          </cell>
          <cell r="N38">
            <v>560</v>
          </cell>
          <cell r="O38">
            <v>0</v>
          </cell>
          <cell r="P38">
            <v>542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1950</v>
          </cell>
        </row>
        <row r="39">
          <cell r="B39" t="str">
            <v>ESPINOZA GALVEZ VIRGINIA AMPARO</v>
          </cell>
          <cell r="C39" t="str">
            <v>D</v>
          </cell>
          <cell r="D39" t="str">
            <v>F</v>
          </cell>
          <cell r="E39">
            <v>26</v>
          </cell>
          <cell r="F39">
            <v>111</v>
          </cell>
          <cell r="G39">
            <v>8</v>
          </cell>
          <cell r="H39">
            <v>8</v>
          </cell>
          <cell r="K39">
            <v>0</v>
          </cell>
          <cell r="L39">
            <v>0</v>
          </cell>
          <cell r="M39">
            <v>848</v>
          </cell>
          <cell r="N39">
            <v>40</v>
          </cell>
          <cell r="O39">
            <v>67.5</v>
          </cell>
          <cell r="P39">
            <v>862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1817.5</v>
          </cell>
        </row>
        <row r="40">
          <cell r="B40" t="str">
            <v>ESTELA VASQUEZ EDGARD</v>
          </cell>
          <cell r="C40" t="str">
            <v>I</v>
          </cell>
          <cell r="D40" t="str">
            <v>M</v>
          </cell>
          <cell r="E40">
            <v>30</v>
          </cell>
          <cell r="F40">
            <v>132</v>
          </cell>
          <cell r="G40">
            <v>8</v>
          </cell>
          <cell r="H40">
            <v>8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848</v>
          </cell>
          <cell r="N40">
            <v>208</v>
          </cell>
          <cell r="O40">
            <v>67.5</v>
          </cell>
          <cell r="P40">
            <v>726.5</v>
          </cell>
          <cell r="Q40">
            <v>250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2100</v>
          </cell>
        </row>
        <row r="41">
          <cell r="B41" t="str">
            <v>FUSTAMANTE VASQUEZ YURI YESENIA</v>
          </cell>
          <cell r="C41" t="str">
            <v>I</v>
          </cell>
          <cell r="D41" t="str">
            <v>F</v>
          </cell>
          <cell r="E41">
            <v>40</v>
          </cell>
          <cell r="F41">
            <v>176</v>
          </cell>
          <cell r="G41">
            <v>8</v>
          </cell>
          <cell r="H41">
            <v>8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848</v>
          </cell>
          <cell r="N41">
            <v>560</v>
          </cell>
          <cell r="O41">
            <v>67.5</v>
          </cell>
          <cell r="P41">
            <v>392</v>
          </cell>
          <cell r="Q41">
            <v>250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2117.5</v>
          </cell>
        </row>
        <row r="42">
          <cell r="B42" t="str">
            <v>GALARRETA APAESTEGUI MAYTE CECILIA</v>
          </cell>
          <cell r="C42" t="str">
            <v>I</v>
          </cell>
          <cell r="D42" t="str">
            <v>F</v>
          </cell>
          <cell r="E42">
            <v>40</v>
          </cell>
          <cell r="F42">
            <v>176</v>
          </cell>
          <cell r="G42">
            <v>8</v>
          </cell>
          <cell r="H42">
            <v>8</v>
          </cell>
          <cell r="I42">
            <v>0</v>
          </cell>
          <cell r="J42">
            <v>0</v>
          </cell>
          <cell r="L42">
            <v>0</v>
          </cell>
          <cell r="M42">
            <v>848</v>
          </cell>
          <cell r="N42">
            <v>560</v>
          </cell>
          <cell r="O42">
            <v>67.5</v>
          </cell>
          <cell r="P42">
            <v>3167.38</v>
          </cell>
          <cell r="Q42">
            <v>0</v>
          </cell>
          <cell r="R42">
            <v>0</v>
          </cell>
          <cell r="S42">
            <v>800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5442.88</v>
          </cell>
        </row>
        <row r="43">
          <cell r="B43" t="str">
            <v>GAMONAL MACHUCA LILIANA</v>
          </cell>
          <cell r="C43" t="str">
            <v>I</v>
          </cell>
          <cell r="D43" t="str">
            <v>F</v>
          </cell>
          <cell r="E43">
            <v>40</v>
          </cell>
          <cell r="F43">
            <v>176</v>
          </cell>
          <cell r="G43">
            <v>8</v>
          </cell>
          <cell r="H43">
            <v>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848</v>
          </cell>
          <cell r="N43">
            <v>560</v>
          </cell>
          <cell r="O43">
            <v>67.5</v>
          </cell>
          <cell r="P43">
            <v>374.5</v>
          </cell>
          <cell r="Q43">
            <v>250</v>
          </cell>
          <cell r="R43">
            <v>0</v>
          </cell>
          <cell r="S43">
            <v>0</v>
          </cell>
          <cell r="T43">
            <v>0</v>
          </cell>
          <cell r="U43">
            <v>200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2300</v>
          </cell>
        </row>
        <row r="44">
          <cell r="B44" t="str">
            <v>GAVIDIA PEÑA GLADYS</v>
          </cell>
          <cell r="C44" t="str">
            <v>I</v>
          </cell>
          <cell r="D44" t="str">
            <v>F</v>
          </cell>
          <cell r="E44">
            <v>40</v>
          </cell>
          <cell r="F44">
            <v>176</v>
          </cell>
          <cell r="G44">
            <v>8</v>
          </cell>
          <cell r="H44">
            <v>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848</v>
          </cell>
          <cell r="N44">
            <v>560</v>
          </cell>
          <cell r="O44">
            <v>0</v>
          </cell>
          <cell r="P44">
            <v>903.21</v>
          </cell>
          <cell r="Q44">
            <v>250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95.65</v>
          </cell>
          <cell r="Y44">
            <v>30.91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2687.77</v>
          </cell>
        </row>
        <row r="45">
          <cell r="B45" t="str">
            <v>GONZALES NAVARRO MONICA IVONNE</v>
          </cell>
          <cell r="C45" t="str">
            <v>I</v>
          </cell>
          <cell r="D45" t="str">
            <v>F</v>
          </cell>
          <cell r="E45">
            <v>40</v>
          </cell>
          <cell r="F45">
            <v>176</v>
          </cell>
          <cell r="G45">
            <v>8</v>
          </cell>
          <cell r="H45">
            <v>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848</v>
          </cell>
          <cell r="N45">
            <v>560</v>
          </cell>
          <cell r="O45">
            <v>67.5</v>
          </cell>
          <cell r="P45">
            <v>528.21</v>
          </cell>
          <cell r="Q45">
            <v>250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69.05</v>
          </cell>
          <cell r="Y45">
            <v>22.24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2345</v>
          </cell>
        </row>
        <row r="46">
          <cell r="B46" t="str">
            <v>GONZALES VERA MARIA LUZ</v>
          </cell>
          <cell r="C46" t="str">
            <v>I</v>
          </cell>
          <cell r="D46" t="str">
            <v>F</v>
          </cell>
          <cell r="E46">
            <v>40</v>
          </cell>
          <cell r="F46">
            <v>176</v>
          </cell>
          <cell r="G46">
            <v>8</v>
          </cell>
          <cell r="H46">
            <v>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848</v>
          </cell>
          <cell r="N46">
            <v>560</v>
          </cell>
          <cell r="O46">
            <v>67.5</v>
          </cell>
          <cell r="P46">
            <v>543.6400000000001</v>
          </cell>
          <cell r="Q46">
            <v>0</v>
          </cell>
          <cell r="R46">
            <v>0</v>
          </cell>
          <cell r="S46">
            <v>0</v>
          </cell>
          <cell r="T46">
            <v>250</v>
          </cell>
          <cell r="U46">
            <v>0</v>
          </cell>
          <cell r="V46">
            <v>0</v>
          </cell>
          <cell r="W46">
            <v>0</v>
          </cell>
          <cell r="X46">
            <v>57.39</v>
          </cell>
          <cell r="Y46">
            <v>18.47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2345</v>
          </cell>
        </row>
        <row r="47">
          <cell r="B47" t="str">
            <v>GUEVARA TELLO JORGE</v>
          </cell>
          <cell r="C47" t="str">
            <v>I</v>
          </cell>
          <cell r="D47" t="str">
            <v>M</v>
          </cell>
          <cell r="E47">
            <v>40</v>
          </cell>
          <cell r="F47">
            <v>176</v>
          </cell>
          <cell r="G47">
            <v>8</v>
          </cell>
          <cell r="H47">
            <v>8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848</v>
          </cell>
          <cell r="N47">
            <v>560</v>
          </cell>
          <cell r="O47">
            <v>0</v>
          </cell>
          <cell r="P47">
            <v>772.77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90.13</v>
          </cell>
          <cell r="Y47">
            <v>29.1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2300</v>
          </cell>
        </row>
        <row r="48">
          <cell r="B48" t="str">
            <v>HERNANDEZ CENTURION ADITA AMALIA</v>
          </cell>
          <cell r="C48" t="str">
            <v>D</v>
          </cell>
          <cell r="D48" t="str">
            <v>F</v>
          </cell>
          <cell r="E48">
            <v>40</v>
          </cell>
          <cell r="F48">
            <v>176</v>
          </cell>
          <cell r="G48">
            <v>8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848</v>
          </cell>
          <cell r="N48">
            <v>560</v>
          </cell>
          <cell r="O48">
            <v>67.5</v>
          </cell>
          <cell r="P48">
            <v>474.5</v>
          </cell>
          <cell r="Q48">
            <v>250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2200</v>
          </cell>
        </row>
        <row r="49">
          <cell r="B49" t="str">
            <v>HERNANDEZ GIRON MIKE HAMILTON</v>
          </cell>
          <cell r="C49" t="str">
            <v>I</v>
          </cell>
          <cell r="D49" t="str">
            <v>M</v>
          </cell>
          <cell r="E49">
            <v>40</v>
          </cell>
          <cell r="F49">
            <v>176</v>
          </cell>
          <cell r="G49">
            <v>8</v>
          </cell>
          <cell r="H49">
            <v>8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848</v>
          </cell>
          <cell r="N49">
            <v>560</v>
          </cell>
          <cell r="O49">
            <v>0</v>
          </cell>
          <cell r="P49">
            <v>450</v>
          </cell>
          <cell r="Q49">
            <v>250</v>
          </cell>
          <cell r="R49">
            <v>0</v>
          </cell>
          <cell r="S49">
            <v>0</v>
          </cell>
          <cell r="T49">
            <v>0</v>
          </cell>
          <cell r="U49">
            <v>400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2508</v>
          </cell>
        </row>
        <row r="50">
          <cell r="B50" t="str">
            <v>HERRERA BALCAZAR CARMEN</v>
          </cell>
          <cell r="C50" t="str">
            <v>I</v>
          </cell>
          <cell r="D50" t="str">
            <v>F</v>
          </cell>
          <cell r="E50">
            <v>40</v>
          </cell>
          <cell r="F50">
            <v>176</v>
          </cell>
          <cell r="G50">
            <v>8</v>
          </cell>
          <cell r="H50">
            <v>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848</v>
          </cell>
          <cell r="N50">
            <v>560</v>
          </cell>
          <cell r="O50">
            <v>67.5</v>
          </cell>
          <cell r="P50">
            <v>1292.5</v>
          </cell>
          <cell r="Q50">
            <v>250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114.88</v>
          </cell>
          <cell r="Y50">
            <v>37.119999999999997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3170</v>
          </cell>
        </row>
        <row r="51">
          <cell r="B51" t="str">
            <v>HORNE BRINE MOLLY ELIZABETH</v>
          </cell>
          <cell r="C51" t="str">
            <v>D</v>
          </cell>
          <cell r="D51" t="str">
            <v>F</v>
          </cell>
          <cell r="E51">
            <v>40</v>
          </cell>
          <cell r="F51">
            <v>176</v>
          </cell>
          <cell r="G51">
            <v>8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848</v>
          </cell>
          <cell r="N51">
            <v>560</v>
          </cell>
          <cell r="O51">
            <v>0</v>
          </cell>
          <cell r="P51">
            <v>1999.08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200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3607.08</v>
          </cell>
        </row>
        <row r="52">
          <cell r="B52" t="str">
            <v>LEON SOTO MARTINA</v>
          </cell>
          <cell r="C52" t="str">
            <v>I</v>
          </cell>
          <cell r="D52" t="str">
            <v>F</v>
          </cell>
          <cell r="E52">
            <v>40</v>
          </cell>
          <cell r="F52">
            <v>176</v>
          </cell>
          <cell r="G52">
            <v>8</v>
          </cell>
          <cell r="H52">
            <v>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848</v>
          </cell>
          <cell r="N52">
            <v>560</v>
          </cell>
          <cell r="O52">
            <v>67.5</v>
          </cell>
          <cell r="P52">
            <v>637.16000000000008</v>
          </cell>
          <cell r="Q52">
            <v>250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62.3</v>
          </cell>
          <cell r="Y52">
            <v>20.04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2445</v>
          </cell>
        </row>
        <row r="53">
          <cell r="B53" t="str">
            <v>LEYVA MEZA MARCEL ULISES</v>
          </cell>
          <cell r="C53" t="str">
            <v>D</v>
          </cell>
          <cell r="D53" t="str">
            <v>M</v>
          </cell>
          <cell r="E53">
            <v>40</v>
          </cell>
          <cell r="F53">
            <v>176</v>
          </cell>
          <cell r="G53">
            <v>8</v>
          </cell>
          <cell r="H53">
            <v>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848</v>
          </cell>
          <cell r="N53">
            <v>560</v>
          </cell>
          <cell r="O53">
            <v>67.5</v>
          </cell>
          <cell r="P53">
            <v>342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1817.5</v>
          </cell>
        </row>
        <row r="54">
          <cell r="B54" t="str">
            <v>MAITTRE GASTELO DE VILCHEZ LEDY ELDA</v>
          </cell>
          <cell r="C54" t="str">
            <v>I</v>
          </cell>
          <cell r="D54" t="str">
            <v>F</v>
          </cell>
          <cell r="E54">
            <v>40</v>
          </cell>
          <cell r="F54">
            <v>176</v>
          </cell>
          <cell r="G54">
            <v>8</v>
          </cell>
          <cell r="H54">
            <v>8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848</v>
          </cell>
          <cell r="N54">
            <v>560</v>
          </cell>
          <cell r="O54">
            <v>0</v>
          </cell>
          <cell r="P54">
            <v>1090.3600000000001</v>
          </cell>
          <cell r="Q54">
            <v>250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127.36</v>
          </cell>
          <cell r="Y54">
            <v>41.04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2916.76</v>
          </cell>
        </row>
        <row r="55">
          <cell r="B55" t="str">
            <v>MAJAIL MAYORGA MARI GRABIELA</v>
          </cell>
          <cell r="C55" t="str">
            <v>I</v>
          </cell>
          <cell r="D55" t="str">
            <v>F</v>
          </cell>
          <cell r="E55">
            <v>40</v>
          </cell>
          <cell r="F55">
            <v>176</v>
          </cell>
          <cell r="G55">
            <v>8</v>
          </cell>
          <cell r="H55">
            <v>8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848</v>
          </cell>
          <cell r="N55">
            <v>560</v>
          </cell>
          <cell r="O55">
            <v>0</v>
          </cell>
          <cell r="P55">
            <v>392</v>
          </cell>
          <cell r="Q55">
            <v>250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2050</v>
          </cell>
        </row>
        <row r="56">
          <cell r="B56" t="str">
            <v>MARIN SOJO JORGE HERNAN</v>
          </cell>
          <cell r="C56" t="str">
            <v>I</v>
          </cell>
          <cell r="D56" t="str">
            <v>M</v>
          </cell>
          <cell r="E56">
            <v>44</v>
          </cell>
          <cell r="F56">
            <v>194</v>
          </cell>
          <cell r="G56">
            <v>8</v>
          </cell>
          <cell r="H56">
            <v>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848</v>
          </cell>
          <cell r="N56">
            <v>704</v>
          </cell>
          <cell r="O56">
            <v>67.5</v>
          </cell>
          <cell r="P56">
            <v>2154.31</v>
          </cell>
          <cell r="Q56">
            <v>0</v>
          </cell>
          <cell r="R56">
            <v>0</v>
          </cell>
          <cell r="S56">
            <v>800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4573.8099999999995</v>
          </cell>
        </row>
        <row r="57">
          <cell r="B57" t="str">
            <v>MELENDEZ MANTILLA MARIA TERESA</v>
          </cell>
          <cell r="C57" t="str">
            <v>D</v>
          </cell>
          <cell r="D57" t="str">
            <v>F</v>
          </cell>
          <cell r="E57">
            <v>40</v>
          </cell>
          <cell r="F57">
            <v>176</v>
          </cell>
          <cell r="G57">
            <v>8</v>
          </cell>
          <cell r="H57">
            <v>8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848</v>
          </cell>
          <cell r="N57">
            <v>560</v>
          </cell>
          <cell r="O57">
            <v>67.5</v>
          </cell>
          <cell r="P57">
            <v>492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1967.5</v>
          </cell>
        </row>
        <row r="58">
          <cell r="B58" t="str">
            <v>MELGAR MUÑIZ MARIANNA</v>
          </cell>
          <cell r="C58" t="str">
            <v>I</v>
          </cell>
          <cell r="D58" t="str">
            <v>F</v>
          </cell>
          <cell r="E58">
            <v>40</v>
          </cell>
          <cell r="F58">
            <v>176</v>
          </cell>
          <cell r="G58">
            <v>8</v>
          </cell>
          <cell r="H58">
            <v>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848</v>
          </cell>
          <cell r="N58">
            <v>560</v>
          </cell>
          <cell r="O58">
            <v>67.5</v>
          </cell>
          <cell r="P58">
            <v>1826.93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2000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5302.43</v>
          </cell>
        </row>
        <row r="59">
          <cell r="B59" t="str">
            <v>MENDOZA UGAS LALINDA</v>
          </cell>
          <cell r="C59" t="str">
            <v>D</v>
          </cell>
          <cell r="D59" t="str">
            <v>F</v>
          </cell>
          <cell r="E59">
            <v>40</v>
          </cell>
          <cell r="F59">
            <v>176</v>
          </cell>
          <cell r="G59">
            <v>8</v>
          </cell>
          <cell r="H59">
            <v>8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848</v>
          </cell>
          <cell r="N59">
            <v>560</v>
          </cell>
          <cell r="O59">
            <v>0</v>
          </cell>
          <cell r="P59">
            <v>1299.5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2707.5</v>
          </cell>
        </row>
        <row r="60">
          <cell r="B60" t="str">
            <v>MERA MONSALVE CESAR</v>
          </cell>
          <cell r="C60" t="str">
            <v>I</v>
          </cell>
          <cell r="D60" t="str">
            <v>M</v>
          </cell>
          <cell r="E60">
            <v>24</v>
          </cell>
          <cell r="F60">
            <v>106</v>
          </cell>
          <cell r="G60">
            <v>8</v>
          </cell>
          <cell r="H60">
            <v>8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848</v>
          </cell>
          <cell r="N60">
            <v>0</v>
          </cell>
          <cell r="O60">
            <v>67.5</v>
          </cell>
          <cell r="P60">
            <v>543.77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39.9</v>
          </cell>
          <cell r="Y60">
            <v>12.83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1512</v>
          </cell>
        </row>
        <row r="61">
          <cell r="B61" t="str">
            <v>MESTANZA HURTADO CYNTHIA DEL ROCIO</v>
          </cell>
          <cell r="C61" t="str">
            <v>D</v>
          </cell>
          <cell r="D61" t="str">
            <v>F</v>
          </cell>
          <cell r="E61">
            <v>40</v>
          </cell>
          <cell r="F61">
            <v>176</v>
          </cell>
          <cell r="G61">
            <v>8</v>
          </cell>
          <cell r="H61">
            <v>8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848</v>
          </cell>
          <cell r="N61">
            <v>560</v>
          </cell>
          <cell r="O61">
            <v>67.5</v>
          </cell>
          <cell r="P61">
            <v>292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1767.5</v>
          </cell>
        </row>
        <row r="62">
          <cell r="B62" t="str">
            <v>MOCARRO AGUILAR MERY GIOVANNY</v>
          </cell>
          <cell r="C62" t="str">
            <v>I</v>
          </cell>
          <cell r="D62" t="str">
            <v>F</v>
          </cell>
          <cell r="E62">
            <v>40</v>
          </cell>
          <cell r="F62">
            <v>176</v>
          </cell>
          <cell r="G62">
            <v>8</v>
          </cell>
          <cell r="H62">
            <v>8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848</v>
          </cell>
          <cell r="N62">
            <v>560</v>
          </cell>
          <cell r="O62">
            <v>67.5</v>
          </cell>
          <cell r="P62">
            <v>2318.11</v>
          </cell>
          <cell r="Q62">
            <v>250</v>
          </cell>
          <cell r="R62">
            <v>0</v>
          </cell>
          <cell r="S62">
            <v>0</v>
          </cell>
          <cell r="T62">
            <v>0</v>
          </cell>
          <cell r="U62">
            <v>200</v>
          </cell>
          <cell r="V62">
            <v>0</v>
          </cell>
          <cell r="W62">
            <v>0</v>
          </cell>
          <cell r="X62">
            <v>91.66</v>
          </cell>
          <cell r="Y62">
            <v>29.63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4364.9000000000005</v>
          </cell>
        </row>
        <row r="63">
          <cell r="B63" t="str">
            <v>MOCARRO WILLIS MARIA LUCIA</v>
          </cell>
          <cell r="C63" t="str">
            <v>D</v>
          </cell>
          <cell r="D63" t="str">
            <v>F</v>
          </cell>
          <cell r="E63">
            <v>40</v>
          </cell>
          <cell r="F63">
            <v>176</v>
          </cell>
          <cell r="G63">
            <v>8</v>
          </cell>
          <cell r="H63">
            <v>8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848</v>
          </cell>
          <cell r="N63">
            <v>560</v>
          </cell>
          <cell r="O63">
            <v>0</v>
          </cell>
          <cell r="P63">
            <v>617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2025</v>
          </cell>
        </row>
        <row r="64">
          <cell r="B64" t="str">
            <v>MONTENEGRO REQUEJO MARIA ANTONIETA</v>
          </cell>
          <cell r="C64" t="str">
            <v>I</v>
          </cell>
          <cell r="D64" t="str">
            <v>F</v>
          </cell>
          <cell r="E64">
            <v>40</v>
          </cell>
          <cell r="F64">
            <v>176</v>
          </cell>
          <cell r="G64">
            <v>8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848</v>
          </cell>
          <cell r="N64">
            <v>560</v>
          </cell>
          <cell r="O64">
            <v>67.5</v>
          </cell>
          <cell r="P64">
            <v>710.36999999999989</v>
          </cell>
          <cell r="Q64">
            <v>250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80.2</v>
          </cell>
          <cell r="Y64">
            <v>25.93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2541.9999999999995</v>
          </cell>
        </row>
        <row r="65">
          <cell r="B65" t="str">
            <v>MONTOYA GONZALES, MARIA TERESA</v>
          </cell>
          <cell r="C65" t="str">
            <v>I</v>
          </cell>
          <cell r="D65" t="str">
            <v>F</v>
          </cell>
          <cell r="E65">
            <v>40</v>
          </cell>
          <cell r="F65">
            <v>176</v>
          </cell>
          <cell r="G65">
            <v>8</v>
          </cell>
          <cell r="H65">
            <v>8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848</v>
          </cell>
          <cell r="N65">
            <v>560</v>
          </cell>
          <cell r="O65">
            <v>67.5</v>
          </cell>
          <cell r="P65">
            <v>1024.5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400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2900</v>
          </cell>
        </row>
        <row r="66">
          <cell r="B66" t="str">
            <v>MOZA CHAVARRY ROCIO ESTHER</v>
          </cell>
          <cell r="C66" t="str">
            <v>I</v>
          </cell>
          <cell r="D66" t="str">
            <v>F</v>
          </cell>
          <cell r="E66">
            <v>40</v>
          </cell>
          <cell r="F66">
            <v>176</v>
          </cell>
          <cell r="G66">
            <v>8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848</v>
          </cell>
          <cell r="N66">
            <v>560</v>
          </cell>
          <cell r="O66">
            <v>0</v>
          </cell>
          <cell r="P66">
            <v>392</v>
          </cell>
          <cell r="Q66">
            <v>250</v>
          </cell>
          <cell r="R66">
            <v>0</v>
          </cell>
          <cell r="S66">
            <v>0</v>
          </cell>
          <cell r="T66">
            <v>0</v>
          </cell>
          <cell r="U66">
            <v>200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2250</v>
          </cell>
        </row>
        <row r="67">
          <cell r="B67" t="str">
            <v>OLIVO VELASQUEZ MARIA DEL MILAGRO</v>
          </cell>
          <cell r="C67" t="str">
            <v>D</v>
          </cell>
          <cell r="D67" t="str">
            <v>F</v>
          </cell>
          <cell r="E67">
            <v>40</v>
          </cell>
          <cell r="F67">
            <v>176</v>
          </cell>
          <cell r="G67">
            <v>8</v>
          </cell>
          <cell r="H67">
            <v>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848</v>
          </cell>
          <cell r="N67">
            <v>560</v>
          </cell>
          <cell r="O67">
            <v>0</v>
          </cell>
          <cell r="P67">
            <v>392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1800</v>
          </cell>
        </row>
        <row r="68">
          <cell r="B68" t="str">
            <v>ORTIZ ESQUERRE ANDREA MARIELLA</v>
          </cell>
          <cell r="C68" t="str">
            <v>D</v>
          </cell>
          <cell r="D68" t="str">
            <v>F</v>
          </cell>
          <cell r="E68">
            <v>40</v>
          </cell>
          <cell r="F68">
            <v>176</v>
          </cell>
          <cell r="G68">
            <v>8</v>
          </cell>
          <cell r="H68">
            <v>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848</v>
          </cell>
          <cell r="N68">
            <v>560</v>
          </cell>
          <cell r="O68">
            <v>0</v>
          </cell>
          <cell r="P68">
            <v>200</v>
          </cell>
          <cell r="Q68">
            <v>250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1858</v>
          </cell>
        </row>
        <row r="69">
          <cell r="B69" t="str">
            <v>PALACIOS TARRILLO MARTHA ELIZABETH</v>
          </cell>
          <cell r="C69" t="str">
            <v>D</v>
          </cell>
          <cell r="D69" t="str">
            <v>F</v>
          </cell>
          <cell r="E69">
            <v>40</v>
          </cell>
          <cell r="F69">
            <v>176</v>
          </cell>
          <cell r="G69">
            <v>8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848</v>
          </cell>
          <cell r="N69">
            <v>560</v>
          </cell>
          <cell r="O69">
            <v>0</v>
          </cell>
          <cell r="P69">
            <v>342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1750</v>
          </cell>
        </row>
        <row r="70">
          <cell r="B70" t="str">
            <v>PANANA FARROÑAN KATTY TERESA</v>
          </cell>
          <cell r="C70" t="str">
            <v>D</v>
          </cell>
          <cell r="D70" t="str">
            <v>F</v>
          </cell>
          <cell r="E70">
            <v>40</v>
          </cell>
          <cell r="F70">
            <v>176</v>
          </cell>
          <cell r="G70">
            <v>8</v>
          </cell>
          <cell r="H70">
            <v>8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848</v>
          </cell>
          <cell r="N70">
            <v>560</v>
          </cell>
          <cell r="O70">
            <v>0</v>
          </cell>
          <cell r="P70">
            <v>292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1700</v>
          </cell>
        </row>
        <row r="71">
          <cell r="B71" t="str">
            <v>PEREZ ACUÑA IVAN MARTIN</v>
          </cell>
          <cell r="C71" t="str">
            <v>D</v>
          </cell>
          <cell r="D71" t="str">
            <v>M</v>
          </cell>
          <cell r="E71">
            <v>40</v>
          </cell>
          <cell r="F71">
            <v>176</v>
          </cell>
          <cell r="G71">
            <v>8</v>
          </cell>
          <cell r="H71">
            <v>8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848</v>
          </cell>
          <cell r="N71">
            <v>560</v>
          </cell>
          <cell r="O71">
            <v>0</v>
          </cell>
          <cell r="P71">
            <v>242</v>
          </cell>
          <cell r="Q71">
            <v>250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1900</v>
          </cell>
        </row>
        <row r="72">
          <cell r="B72" t="str">
            <v>PLAZA DE VASQUEZ  MARINA LUCRECIA</v>
          </cell>
          <cell r="C72" t="str">
            <v>I</v>
          </cell>
          <cell r="D72" t="str">
            <v>F</v>
          </cell>
          <cell r="E72">
            <v>40</v>
          </cell>
          <cell r="F72">
            <v>176</v>
          </cell>
          <cell r="G72">
            <v>8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848</v>
          </cell>
          <cell r="N72">
            <v>560</v>
          </cell>
          <cell r="O72">
            <v>0</v>
          </cell>
          <cell r="P72">
            <v>659.86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68.34</v>
          </cell>
          <cell r="Y72">
            <v>22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2158.2000000000003</v>
          </cell>
        </row>
        <row r="73">
          <cell r="B73" t="str">
            <v>PORTOCARRERO MORE LUCIANA</v>
          </cell>
          <cell r="C73" t="str">
            <v>I</v>
          </cell>
          <cell r="D73" t="str">
            <v>F</v>
          </cell>
          <cell r="E73">
            <v>40</v>
          </cell>
          <cell r="F73">
            <v>176</v>
          </cell>
          <cell r="G73">
            <v>8</v>
          </cell>
          <cell r="H73">
            <v>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848</v>
          </cell>
          <cell r="N73">
            <v>560</v>
          </cell>
          <cell r="O73">
            <v>67.5</v>
          </cell>
          <cell r="P73">
            <v>638.63000000000011</v>
          </cell>
          <cell r="Q73">
            <v>250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97.39</v>
          </cell>
          <cell r="Y73">
            <v>31.48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2493</v>
          </cell>
        </row>
        <row r="74">
          <cell r="B74" t="str">
            <v>PUESCAS MANAY DANIEL ENRIQUE</v>
          </cell>
          <cell r="C74" t="str">
            <v>D</v>
          </cell>
          <cell r="D74" t="str">
            <v>M</v>
          </cell>
          <cell r="E74">
            <v>40</v>
          </cell>
          <cell r="F74">
            <v>176</v>
          </cell>
          <cell r="G74">
            <v>8</v>
          </cell>
          <cell r="H74">
            <v>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848</v>
          </cell>
          <cell r="N74">
            <v>560</v>
          </cell>
          <cell r="O74">
            <v>67.5</v>
          </cell>
          <cell r="P74">
            <v>342</v>
          </cell>
          <cell r="Q74">
            <v>250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2067.5</v>
          </cell>
        </row>
        <row r="75">
          <cell r="B75" t="str">
            <v>QUEVEDO TAPIA ANDINA</v>
          </cell>
          <cell r="C75" t="str">
            <v>I</v>
          </cell>
          <cell r="D75" t="str">
            <v>F</v>
          </cell>
          <cell r="E75">
            <v>40</v>
          </cell>
          <cell r="F75">
            <v>176</v>
          </cell>
          <cell r="G75">
            <v>8</v>
          </cell>
          <cell r="H75">
            <v>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848</v>
          </cell>
          <cell r="N75">
            <v>560</v>
          </cell>
          <cell r="O75">
            <v>67.5</v>
          </cell>
          <cell r="P75">
            <v>719.48</v>
          </cell>
          <cell r="Q75">
            <v>250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90.74</v>
          </cell>
          <cell r="Y75">
            <v>29.28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2565</v>
          </cell>
        </row>
        <row r="76">
          <cell r="B76" t="str">
            <v>QUEVEDO WILLYS PATRICIA KARLA</v>
          </cell>
          <cell r="C76" t="str">
            <v>I</v>
          </cell>
          <cell r="D76" t="str">
            <v>F</v>
          </cell>
          <cell r="E76">
            <v>40</v>
          </cell>
          <cell r="F76">
            <v>176</v>
          </cell>
          <cell r="G76">
            <v>8</v>
          </cell>
          <cell r="H76">
            <v>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848</v>
          </cell>
          <cell r="N76">
            <v>560</v>
          </cell>
          <cell r="O76">
            <v>67.5</v>
          </cell>
          <cell r="P76">
            <v>292</v>
          </cell>
          <cell r="Q76">
            <v>250</v>
          </cell>
          <cell r="R76">
            <v>400</v>
          </cell>
          <cell r="S76">
            <v>0</v>
          </cell>
          <cell r="T76">
            <v>0</v>
          </cell>
          <cell r="U76">
            <v>400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2817.5</v>
          </cell>
        </row>
        <row r="77">
          <cell r="B77" t="str">
            <v>QUIROZ LOZADA DE ARBULU ANAHI YANINA</v>
          </cell>
          <cell r="C77" t="str">
            <v>I</v>
          </cell>
          <cell r="D77" t="str">
            <v>F</v>
          </cell>
          <cell r="E77">
            <v>40</v>
          </cell>
          <cell r="F77">
            <v>176</v>
          </cell>
          <cell r="G77">
            <v>8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848</v>
          </cell>
          <cell r="N77">
            <v>560</v>
          </cell>
          <cell r="O77">
            <v>67.5</v>
          </cell>
          <cell r="P77">
            <v>392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1867.5</v>
          </cell>
        </row>
        <row r="78">
          <cell r="B78" t="str">
            <v>RAMIREZ REYES LILIANA LUISA</v>
          </cell>
          <cell r="C78" t="str">
            <v>I</v>
          </cell>
          <cell r="D78" t="str">
            <v>F</v>
          </cell>
          <cell r="E78">
            <v>40</v>
          </cell>
          <cell r="F78">
            <v>176</v>
          </cell>
          <cell r="G78">
            <v>8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848</v>
          </cell>
          <cell r="N78">
            <v>560</v>
          </cell>
          <cell r="O78">
            <v>67.5</v>
          </cell>
          <cell r="P78">
            <v>580.15000000000009</v>
          </cell>
          <cell r="Q78">
            <v>250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77.34</v>
          </cell>
          <cell r="Y78">
            <v>25.01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2408.0000000000005</v>
          </cell>
        </row>
        <row r="79">
          <cell r="B79" t="str">
            <v>RICCIO IPANAQUE GISELA</v>
          </cell>
          <cell r="C79" t="str">
            <v>D</v>
          </cell>
          <cell r="D79" t="str">
            <v>F</v>
          </cell>
          <cell r="E79">
            <v>40</v>
          </cell>
          <cell r="F79">
            <v>176</v>
          </cell>
          <cell r="G79">
            <v>8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848</v>
          </cell>
          <cell r="N79">
            <v>560</v>
          </cell>
          <cell r="O79">
            <v>67.5</v>
          </cell>
          <cell r="P79">
            <v>692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2167.5</v>
          </cell>
        </row>
        <row r="80">
          <cell r="B80" t="str">
            <v>RIVAS PONCE KARLA PATRICIA</v>
          </cell>
          <cell r="C80" t="str">
            <v>D</v>
          </cell>
          <cell r="D80" t="str">
            <v>F</v>
          </cell>
          <cell r="E80">
            <v>40</v>
          </cell>
          <cell r="F80">
            <v>176</v>
          </cell>
          <cell r="G80">
            <v>8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848</v>
          </cell>
          <cell r="N80">
            <v>560</v>
          </cell>
          <cell r="O80">
            <v>0</v>
          </cell>
          <cell r="P80">
            <v>242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1650</v>
          </cell>
        </row>
        <row r="81">
          <cell r="B81" t="str">
            <v>RODRIGUEZ ROMERO DE THOISY OLGA NEIDA</v>
          </cell>
          <cell r="C81" t="str">
            <v>D</v>
          </cell>
          <cell r="D81" t="str">
            <v>F</v>
          </cell>
          <cell r="E81">
            <v>40</v>
          </cell>
          <cell r="F81">
            <v>176</v>
          </cell>
          <cell r="G81">
            <v>8</v>
          </cell>
          <cell r="H81">
            <v>8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848</v>
          </cell>
          <cell r="N81">
            <v>560</v>
          </cell>
          <cell r="O81">
            <v>67.5</v>
          </cell>
          <cell r="P81">
            <v>3086.13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4561.63</v>
          </cell>
        </row>
        <row r="82">
          <cell r="B82" t="str">
            <v>ROJAS SALAZAR KARLA ISABEL</v>
          </cell>
          <cell r="C82" t="str">
            <v>I</v>
          </cell>
          <cell r="D82" t="str">
            <v>F</v>
          </cell>
          <cell r="E82">
            <v>40</v>
          </cell>
          <cell r="F82">
            <v>176</v>
          </cell>
          <cell r="G82">
            <v>8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848</v>
          </cell>
          <cell r="N82">
            <v>560</v>
          </cell>
          <cell r="O82">
            <v>67.5</v>
          </cell>
          <cell r="P82">
            <v>2057.27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3532.77</v>
          </cell>
        </row>
        <row r="83">
          <cell r="B83" t="str">
            <v>RUIZ SALAVERRY CLAUDIA CECILIA</v>
          </cell>
          <cell r="C83" t="str">
            <v>D</v>
          </cell>
          <cell r="D83" t="str">
            <v>F</v>
          </cell>
          <cell r="E83">
            <v>40</v>
          </cell>
          <cell r="F83">
            <v>176</v>
          </cell>
          <cell r="G83">
            <v>8</v>
          </cell>
          <cell r="H83">
            <v>8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848</v>
          </cell>
          <cell r="N83">
            <v>560</v>
          </cell>
          <cell r="O83">
            <v>67.5</v>
          </cell>
          <cell r="P83">
            <v>524.5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2000</v>
          </cell>
        </row>
        <row r="84">
          <cell r="B84" t="str">
            <v>SALDARRIAGA HERRERA RICARDO</v>
          </cell>
          <cell r="C84" t="str">
            <v>I</v>
          </cell>
          <cell r="D84" t="str">
            <v>M</v>
          </cell>
          <cell r="E84">
            <v>29</v>
          </cell>
          <cell r="F84">
            <v>128</v>
          </cell>
          <cell r="G84">
            <v>8</v>
          </cell>
          <cell r="H84">
            <v>8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848</v>
          </cell>
          <cell r="N84">
            <v>176</v>
          </cell>
          <cell r="O84">
            <v>67.5</v>
          </cell>
          <cell r="P84">
            <v>701.6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61.89</v>
          </cell>
          <cell r="Y84">
            <v>20.010000000000002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1875</v>
          </cell>
        </row>
        <row r="85">
          <cell r="B85" t="str">
            <v>SAMILLAN ZURITA RUTH SILVANA</v>
          </cell>
          <cell r="C85" t="str">
            <v>I</v>
          </cell>
          <cell r="D85" t="str">
            <v>F</v>
          </cell>
          <cell r="E85">
            <v>40</v>
          </cell>
          <cell r="F85">
            <v>176</v>
          </cell>
          <cell r="G85">
            <v>8</v>
          </cell>
          <cell r="H85">
            <v>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848</v>
          </cell>
          <cell r="N85">
            <v>560</v>
          </cell>
          <cell r="O85">
            <v>67.5</v>
          </cell>
          <cell r="P85">
            <v>524.5</v>
          </cell>
          <cell r="Q85">
            <v>250</v>
          </cell>
          <cell r="R85">
            <v>400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2650</v>
          </cell>
        </row>
        <row r="86">
          <cell r="B86" t="str">
            <v>SANCHEZ MUÑOZ FILOMENA JANETT</v>
          </cell>
          <cell r="C86" t="str">
            <v>D</v>
          </cell>
          <cell r="D86" t="str">
            <v>F</v>
          </cell>
          <cell r="E86">
            <v>40</v>
          </cell>
          <cell r="F86">
            <v>176</v>
          </cell>
          <cell r="G86">
            <v>8</v>
          </cell>
          <cell r="H86">
            <v>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848</v>
          </cell>
          <cell r="N86">
            <v>560</v>
          </cell>
          <cell r="O86">
            <v>67.5</v>
          </cell>
          <cell r="P86">
            <v>300</v>
          </cell>
          <cell r="Q86">
            <v>250</v>
          </cell>
          <cell r="R86">
            <v>0</v>
          </cell>
          <cell r="S86">
            <v>0</v>
          </cell>
          <cell r="T86">
            <v>0</v>
          </cell>
          <cell r="U86">
            <v>400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2425.5</v>
          </cell>
        </row>
        <row r="87">
          <cell r="B87" t="str">
            <v>SANGIO ALONSO MERCEDES OLINDA</v>
          </cell>
          <cell r="C87" t="str">
            <v>D</v>
          </cell>
          <cell r="D87" t="str">
            <v>F</v>
          </cell>
          <cell r="E87">
            <v>40</v>
          </cell>
          <cell r="F87">
            <v>176</v>
          </cell>
          <cell r="G87">
            <v>8</v>
          </cell>
          <cell r="H87">
            <v>8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848</v>
          </cell>
          <cell r="N87">
            <v>560</v>
          </cell>
          <cell r="O87">
            <v>0</v>
          </cell>
          <cell r="P87">
            <v>3372.17</v>
          </cell>
          <cell r="Q87">
            <v>0</v>
          </cell>
          <cell r="R87">
            <v>450</v>
          </cell>
          <cell r="S87">
            <v>0</v>
          </cell>
          <cell r="T87">
            <v>0</v>
          </cell>
          <cell r="U87">
            <v>200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5430.17</v>
          </cell>
        </row>
        <row r="88">
          <cell r="B88" t="str">
            <v>SIALER HERRERA ELVA ROSA</v>
          </cell>
          <cell r="C88" t="str">
            <v>I</v>
          </cell>
          <cell r="D88" t="str">
            <v>F</v>
          </cell>
          <cell r="E88">
            <v>40</v>
          </cell>
          <cell r="F88">
            <v>176</v>
          </cell>
          <cell r="G88">
            <v>8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848</v>
          </cell>
          <cell r="N88">
            <v>560</v>
          </cell>
          <cell r="O88">
            <v>67.5</v>
          </cell>
          <cell r="P88">
            <v>1794.56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3270.06</v>
          </cell>
        </row>
        <row r="89">
          <cell r="B89" t="str">
            <v>TABOADA ARANA JULIO ALEX</v>
          </cell>
          <cell r="C89" t="str">
            <v>I</v>
          </cell>
          <cell r="D89" t="str">
            <v>M</v>
          </cell>
          <cell r="E89">
            <v>26</v>
          </cell>
          <cell r="F89">
            <v>114</v>
          </cell>
          <cell r="G89">
            <v>8</v>
          </cell>
          <cell r="H89">
            <v>8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848</v>
          </cell>
          <cell r="N89">
            <v>64</v>
          </cell>
          <cell r="O89">
            <v>67.5</v>
          </cell>
          <cell r="P89">
            <v>556.49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54.42</v>
          </cell>
          <cell r="Y89">
            <v>17.59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1608</v>
          </cell>
        </row>
        <row r="90">
          <cell r="B90" t="str">
            <v>TUÑOQUE GUTIERREZ CIRO MANUEL</v>
          </cell>
          <cell r="C90" t="str">
            <v>I</v>
          </cell>
          <cell r="D90" t="str">
            <v>M</v>
          </cell>
          <cell r="E90">
            <v>40</v>
          </cell>
          <cell r="F90">
            <v>176</v>
          </cell>
          <cell r="G90">
            <v>8</v>
          </cell>
          <cell r="H90">
            <v>8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848</v>
          </cell>
          <cell r="N90">
            <v>560</v>
          </cell>
          <cell r="O90">
            <v>0</v>
          </cell>
          <cell r="P90">
            <v>442</v>
          </cell>
          <cell r="Q90">
            <v>250</v>
          </cell>
          <cell r="R90">
            <v>0</v>
          </cell>
          <cell r="S90">
            <v>0</v>
          </cell>
          <cell r="T90">
            <v>0</v>
          </cell>
          <cell r="U90">
            <v>400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2500</v>
          </cell>
        </row>
        <row r="91">
          <cell r="B91" t="str">
            <v>VALENZUELA VALDEZ JUAN JORGE</v>
          </cell>
          <cell r="C91" t="str">
            <v>D</v>
          </cell>
          <cell r="D91" t="str">
            <v>M</v>
          </cell>
          <cell r="E91">
            <v>40</v>
          </cell>
          <cell r="F91">
            <v>176</v>
          </cell>
          <cell r="G91">
            <v>8</v>
          </cell>
          <cell r="H91">
            <v>8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848</v>
          </cell>
          <cell r="N91">
            <v>560</v>
          </cell>
          <cell r="O91">
            <v>67.5</v>
          </cell>
          <cell r="P91">
            <v>2124.5</v>
          </cell>
          <cell r="Q91">
            <v>0</v>
          </cell>
          <cell r="R91">
            <v>400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4000</v>
          </cell>
        </row>
        <row r="92">
          <cell r="B92" t="str">
            <v>VARAS CASTILLO MERCEDES DEL PILAR</v>
          </cell>
          <cell r="C92" t="str">
            <v>D</v>
          </cell>
          <cell r="D92" t="str">
            <v>F</v>
          </cell>
          <cell r="E92">
            <v>40</v>
          </cell>
          <cell r="F92">
            <v>176</v>
          </cell>
          <cell r="G92">
            <v>8</v>
          </cell>
          <cell r="H92">
            <v>8</v>
          </cell>
          <cell r="I92">
            <v>0</v>
          </cell>
          <cell r="J92">
            <v>0</v>
          </cell>
          <cell r="L92">
            <v>0</v>
          </cell>
          <cell r="M92">
            <v>848</v>
          </cell>
          <cell r="N92">
            <v>560</v>
          </cell>
          <cell r="O92">
            <v>0</v>
          </cell>
          <cell r="P92">
            <v>2986.46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1500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5894.46</v>
          </cell>
        </row>
        <row r="93">
          <cell r="B93" t="str">
            <v>VARGAS DIAZ MILAGROS LILIA</v>
          </cell>
          <cell r="C93" t="str">
            <v>D</v>
          </cell>
          <cell r="D93" t="str">
            <v>F</v>
          </cell>
          <cell r="E93">
            <v>40</v>
          </cell>
          <cell r="F93">
            <v>176</v>
          </cell>
          <cell r="G93">
            <v>8</v>
          </cell>
          <cell r="H93">
            <v>8</v>
          </cell>
          <cell r="I93">
            <v>0</v>
          </cell>
          <cell r="J93">
            <v>0</v>
          </cell>
          <cell r="L93">
            <v>0</v>
          </cell>
          <cell r="M93">
            <v>848</v>
          </cell>
          <cell r="N93">
            <v>560</v>
          </cell>
          <cell r="O93">
            <v>0</v>
          </cell>
          <cell r="P93">
            <v>367</v>
          </cell>
          <cell r="Q93">
            <v>250</v>
          </cell>
          <cell r="R93">
            <v>0</v>
          </cell>
          <cell r="S93">
            <v>0</v>
          </cell>
          <cell r="T93">
            <v>0</v>
          </cell>
          <cell r="U93">
            <v>200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2225</v>
          </cell>
        </row>
        <row r="94">
          <cell r="B94" t="str">
            <v>VARIAS FLORES SUSY OLIVIA</v>
          </cell>
          <cell r="C94" t="str">
            <v>D</v>
          </cell>
          <cell r="D94" t="str">
            <v>F</v>
          </cell>
          <cell r="E94">
            <v>40</v>
          </cell>
          <cell r="F94">
            <v>176</v>
          </cell>
          <cell r="G94">
            <v>8</v>
          </cell>
          <cell r="H94">
            <v>8</v>
          </cell>
          <cell r="I94">
            <v>0</v>
          </cell>
          <cell r="J94">
            <v>0</v>
          </cell>
          <cell r="L94">
            <v>0</v>
          </cell>
          <cell r="M94">
            <v>848</v>
          </cell>
          <cell r="N94">
            <v>560</v>
          </cell>
          <cell r="O94">
            <v>0</v>
          </cell>
          <cell r="P94">
            <v>450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1858</v>
          </cell>
        </row>
        <row r="95">
          <cell r="B95" t="str">
            <v>VASQUEZ LA SERNA HENRY MARTIN</v>
          </cell>
          <cell r="C95" t="str">
            <v>I</v>
          </cell>
          <cell r="D95" t="str">
            <v>M</v>
          </cell>
          <cell r="E95">
            <v>40</v>
          </cell>
          <cell r="F95">
            <v>176</v>
          </cell>
          <cell r="G95">
            <v>8</v>
          </cell>
          <cell r="H95">
            <v>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848</v>
          </cell>
          <cell r="N95">
            <v>560</v>
          </cell>
          <cell r="O95">
            <v>67.5</v>
          </cell>
          <cell r="P95">
            <v>3477.5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1500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6453</v>
          </cell>
        </row>
        <row r="96">
          <cell r="B96" t="str">
            <v>VENTURA POEMAPE RONALD ALBERTO</v>
          </cell>
          <cell r="C96" t="str">
            <v>I</v>
          </cell>
          <cell r="D96" t="str">
            <v>M</v>
          </cell>
          <cell r="E96">
            <v>40</v>
          </cell>
          <cell r="F96">
            <v>176</v>
          </cell>
          <cell r="G96">
            <v>8</v>
          </cell>
          <cell r="H96">
            <v>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848</v>
          </cell>
          <cell r="N96">
            <v>560</v>
          </cell>
          <cell r="O96">
            <v>67.5</v>
          </cell>
          <cell r="P96">
            <v>774.5</v>
          </cell>
          <cell r="Q96">
            <v>250</v>
          </cell>
          <cell r="R96">
            <v>0</v>
          </cell>
          <cell r="S96">
            <v>0</v>
          </cell>
          <cell r="T96">
            <v>0</v>
          </cell>
          <cell r="U96">
            <v>400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2900</v>
          </cell>
        </row>
        <row r="97">
          <cell r="B97" t="str">
            <v>VERTIZ PARDO FIGUEROA MARTA</v>
          </cell>
          <cell r="C97" t="str">
            <v>I</v>
          </cell>
          <cell r="D97" t="str">
            <v>F</v>
          </cell>
          <cell r="E97">
            <v>40</v>
          </cell>
          <cell r="F97">
            <v>176</v>
          </cell>
          <cell r="G97">
            <v>8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848</v>
          </cell>
          <cell r="N97">
            <v>560</v>
          </cell>
          <cell r="O97">
            <v>67.5</v>
          </cell>
          <cell r="P97">
            <v>2033.47</v>
          </cell>
          <cell r="Q97">
            <v>0</v>
          </cell>
          <cell r="R97">
            <v>0</v>
          </cell>
          <cell r="S97">
            <v>800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4308.97</v>
          </cell>
        </row>
        <row r="98">
          <cell r="B98" t="str">
            <v>VILLEGAS TELLO ELMER ROSARIO</v>
          </cell>
          <cell r="C98" t="str">
            <v>D</v>
          </cell>
          <cell r="D98" t="str">
            <v>M</v>
          </cell>
          <cell r="E98">
            <v>24</v>
          </cell>
          <cell r="F98">
            <v>106</v>
          </cell>
          <cell r="G98">
            <v>8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848</v>
          </cell>
          <cell r="N98">
            <v>0</v>
          </cell>
          <cell r="P98">
            <v>552</v>
          </cell>
          <cell r="Z98">
            <v>0</v>
          </cell>
          <cell r="AA98">
            <v>0</v>
          </cell>
          <cell r="AB98">
            <v>0</v>
          </cell>
          <cell r="AF98">
            <v>1400</v>
          </cell>
        </row>
        <row r="99">
          <cell r="B99" t="str">
            <v>YERREN LEONARDO JOSE DANTE</v>
          </cell>
          <cell r="C99" t="str">
            <v>D</v>
          </cell>
          <cell r="D99" t="str">
            <v>M</v>
          </cell>
          <cell r="E99">
            <v>40</v>
          </cell>
          <cell r="F99">
            <v>176</v>
          </cell>
          <cell r="G99">
            <v>8</v>
          </cell>
          <cell r="H99">
            <v>8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848</v>
          </cell>
          <cell r="N99">
            <v>560</v>
          </cell>
          <cell r="O99">
            <v>67.5</v>
          </cell>
          <cell r="P99">
            <v>650</v>
          </cell>
          <cell r="Z99">
            <v>0</v>
          </cell>
          <cell r="AA99">
            <v>0</v>
          </cell>
          <cell r="AB99">
            <v>0</v>
          </cell>
          <cell r="AF99">
            <v>2125.5</v>
          </cell>
        </row>
        <row r="100">
          <cell r="B100" t="str">
            <v>TOTAL PERSONAL DOCENTE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736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78016</v>
          </cell>
          <cell r="N100">
            <v>47680</v>
          </cell>
          <cell r="O100">
            <v>4311.95</v>
          </cell>
          <cell r="P100">
            <v>85438.55</v>
          </cell>
          <cell r="Q100">
            <v>10250</v>
          </cell>
          <cell r="R100">
            <v>2450</v>
          </cell>
          <cell r="S100">
            <v>4800</v>
          </cell>
          <cell r="T100">
            <v>1050</v>
          </cell>
          <cell r="U100">
            <v>5000</v>
          </cell>
          <cell r="V100">
            <v>9000</v>
          </cell>
          <cell r="W100">
            <v>0</v>
          </cell>
          <cell r="X100">
            <v>1728.0400000000002</v>
          </cell>
          <cell r="Y100">
            <v>557.7600000000001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250282.30000000002</v>
          </cell>
        </row>
        <row r="101">
          <cell r="B101" t="str">
            <v>PROFESORES DE INCIAL</v>
          </cell>
          <cell r="C101">
            <v>0</v>
          </cell>
          <cell r="D101">
            <v>0</v>
          </cell>
          <cell r="E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S101">
            <v>0</v>
          </cell>
          <cell r="T101">
            <v>0</v>
          </cell>
          <cell r="AA101">
            <v>0</v>
          </cell>
          <cell r="AF101">
            <v>0</v>
          </cell>
        </row>
        <row r="102">
          <cell r="B102" t="str">
            <v>ALANYA ALANYA CAROLINA</v>
          </cell>
          <cell r="C102" t="str">
            <v>I</v>
          </cell>
          <cell r="D102" t="str">
            <v>F</v>
          </cell>
          <cell r="E102">
            <v>35</v>
          </cell>
          <cell r="F102">
            <v>154</v>
          </cell>
          <cell r="G102">
            <v>8</v>
          </cell>
          <cell r="H102">
            <v>7.36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848</v>
          </cell>
          <cell r="N102">
            <v>384</v>
          </cell>
          <cell r="O102">
            <v>67.5</v>
          </cell>
          <cell r="P102">
            <v>218</v>
          </cell>
          <cell r="Q102">
            <v>250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Z102">
            <v>0</v>
          </cell>
          <cell r="AA102">
            <v>0</v>
          </cell>
          <cell r="AB102">
            <v>0</v>
          </cell>
          <cell r="AF102">
            <v>1767.5</v>
          </cell>
        </row>
        <row r="103">
          <cell r="B103" t="str">
            <v>CALONGE DE LA PIEDRA MAGALI</v>
          </cell>
          <cell r="C103" t="str">
            <v>I</v>
          </cell>
          <cell r="D103" t="str">
            <v>F</v>
          </cell>
          <cell r="E103">
            <v>25</v>
          </cell>
          <cell r="F103">
            <v>110</v>
          </cell>
          <cell r="G103">
            <v>8</v>
          </cell>
          <cell r="H103">
            <v>6.11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848</v>
          </cell>
          <cell r="N103">
            <v>32</v>
          </cell>
          <cell r="O103">
            <v>67.5</v>
          </cell>
          <cell r="P103">
            <v>270</v>
          </cell>
          <cell r="Q103">
            <v>250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1467.5</v>
          </cell>
        </row>
        <row r="104">
          <cell r="B104" t="str">
            <v>ESPEJO PALMER MARIA DEL CARMEN</v>
          </cell>
          <cell r="C104" t="str">
            <v>I</v>
          </cell>
          <cell r="D104" t="str">
            <v>F</v>
          </cell>
          <cell r="E104">
            <v>35</v>
          </cell>
          <cell r="F104">
            <v>154</v>
          </cell>
          <cell r="G104">
            <v>8</v>
          </cell>
          <cell r="H104">
            <v>7.08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848</v>
          </cell>
          <cell r="N104">
            <v>384</v>
          </cell>
          <cell r="O104">
            <v>0</v>
          </cell>
          <cell r="P104">
            <v>218</v>
          </cell>
          <cell r="Q104">
            <v>250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1700</v>
          </cell>
        </row>
        <row r="105">
          <cell r="B105" t="str">
            <v>GALARZA RIVERA GABRIELA RITA</v>
          </cell>
          <cell r="C105" t="str">
            <v>D</v>
          </cell>
          <cell r="D105" t="str">
            <v>F</v>
          </cell>
          <cell r="E105">
            <v>35</v>
          </cell>
          <cell r="F105">
            <v>154</v>
          </cell>
          <cell r="G105">
            <v>8</v>
          </cell>
          <cell r="H105">
            <v>7.4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848</v>
          </cell>
          <cell r="N105">
            <v>384</v>
          </cell>
          <cell r="O105">
            <v>0</v>
          </cell>
          <cell r="P105">
            <v>293</v>
          </cell>
          <cell r="Q105">
            <v>250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1775</v>
          </cell>
        </row>
        <row r="106">
          <cell r="B106" t="str">
            <v>GUEVARA LEYVA KAROLINA</v>
          </cell>
          <cell r="C106" t="str">
            <v>I</v>
          </cell>
          <cell r="D106" t="str">
            <v>F</v>
          </cell>
          <cell r="E106">
            <v>35</v>
          </cell>
          <cell r="F106">
            <v>154</v>
          </cell>
          <cell r="G106">
            <v>8</v>
          </cell>
          <cell r="H106">
            <v>8.02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848</v>
          </cell>
          <cell r="N106">
            <v>384</v>
          </cell>
          <cell r="O106">
            <v>67.5</v>
          </cell>
          <cell r="P106">
            <v>376</v>
          </cell>
          <cell r="Q106">
            <v>250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1925.5</v>
          </cell>
        </row>
        <row r="107">
          <cell r="B107" t="str">
            <v>LUCENA GABRIELLI KARLA PAOLA</v>
          </cell>
          <cell r="C107" t="str">
            <v>I</v>
          </cell>
          <cell r="D107" t="str">
            <v>F</v>
          </cell>
          <cell r="E107">
            <v>35</v>
          </cell>
          <cell r="F107">
            <v>154</v>
          </cell>
          <cell r="G107">
            <v>8</v>
          </cell>
          <cell r="H107">
            <v>7.36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848</v>
          </cell>
          <cell r="N107">
            <v>384</v>
          </cell>
          <cell r="O107">
            <v>67.5</v>
          </cell>
          <cell r="P107">
            <v>218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1767.5</v>
          </cell>
        </row>
        <row r="108">
          <cell r="B108" t="str">
            <v>MANAYAY VARGAS BRENDA ROSALINA</v>
          </cell>
          <cell r="C108" t="str">
            <v>D</v>
          </cell>
          <cell r="D108" t="str">
            <v>F</v>
          </cell>
          <cell r="E108">
            <v>35</v>
          </cell>
          <cell r="F108">
            <v>154</v>
          </cell>
          <cell r="G108">
            <v>8</v>
          </cell>
          <cell r="H108">
            <v>7.36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848</v>
          </cell>
          <cell r="N108">
            <v>384</v>
          </cell>
          <cell r="O108">
            <v>67.5</v>
          </cell>
          <cell r="P108">
            <v>218</v>
          </cell>
          <cell r="Q108">
            <v>250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1767.5</v>
          </cell>
        </row>
        <row r="109">
          <cell r="B109" t="str">
            <v>PERALTA LINARES MILAGROS ADRIANA</v>
          </cell>
          <cell r="C109" t="str">
            <v>D</v>
          </cell>
          <cell r="D109" t="str">
            <v>F</v>
          </cell>
          <cell r="E109">
            <v>35</v>
          </cell>
          <cell r="F109">
            <v>154</v>
          </cell>
          <cell r="G109">
            <v>8</v>
          </cell>
          <cell r="H109">
            <v>7.08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848</v>
          </cell>
          <cell r="N109">
            <v>384</v>
          </cell>
          <cell r="O109">
            <v>0</v>
          </cell>
          <cell r="P109">
            <v>218</v>
          </cell>
          <cell r="Q109">
            <v>250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1700</v>
          </cell>
        </row>
        <row r="110">
          <cell r="B110" t="str">
            <v>POLITI DE MARZO MARIANGELA</v>
          </cell>
          <cell r="C110" t="str">
            <v>I</v>
          </cell>
          <cell r="D110" t="str">
            <v>F</v>
          </cell>
          <cell r="E110">
            <v>35</v>
          </cell>
          <cell r="F110">
            <v>154</v>
          </cell>
          <cell r="G110">
            <v>8</v>
          </cell>
          <cell r="H110">
            <v>7.08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848</v>
          </cell>
          <cell r="N110">
            <v>384</v>
          </cell>
          <cell r="O110">
            <v>0</v>
          </cell>
          <cell r="P110">
            <v>218</v>
          </cell>
          <cell r="Q110">
            <v>250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1700</v>
          </cell>
        </row>
        <row r="111">
          <cell r="B111" t="str">
            <v>TOTAL PROFESORES DE INICIAL</v>
          </cell>
          <cell r="C111">
            <v>0</v>
          </cell>
          <cell r="D111">
            <v>0</v>
          </cell>
          <cell r="E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7632</v>
          </cell>
          <cell r="N111">
            <v>3104</v>
          </cell>
          <cell r="O111">
            <v>337.5</v>
          </cell>
          <cell r="P111">
            <v>2247</v>
          </cell>
          <cell r="Q111">
            <v>2250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15570.5</v>
          </cell>
        </row>
        <row r="112">
          <cell r="B112" t="str">
            <v>AUXILIARES DE EDUCACIÓN</v>
          </cell>
          <cell r="C112">
            <v>0</v>
          </cell>
          <cell r="D112">
            <v>0</v>
          </cell>
          <cell r="E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</row>
        <row r="113">
          <cell r="B113" t="str">
            <v>ALDANA YUPTON LORENA DEL ROCIO</v>
          </cell>
          <cell r="C113" t="str">
            <v>D</v>
          </cell>
          <cell r="D113" t="str">
            <v>F</v>
          </cell>
          <cell r="E113">
            <v>35</v>
          </cell>
          <cell r="F113">
            <v>154</v>
          </cell>
          <cell r="G113">
            <v>8</v>
          </cell>
          <cell r="H113">
            <v>2.81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675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675</v>
          </cell>
        </row>
        <row r="114">
          <cell r="B114" t="str">
            <v>ALFARO BARRETO INGRID MELANY</v>
          </cell>
          <cell r="C114" t="str">
            <v>D</v>
          </cell>
          <cell r="D114" t="str">
            <v>F</v>
          </cell>
          <cell r="E114">
            <v>35</v>
          </cell>
          <cell r="F114">
            <v>154</v>
          </cell>
          <cell r="G114">
            <v>8</v>
          </cell>
          <cell r="H114">
            <v>2.81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675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675</v>
          </cell>
        </row>
        <row r="115">
          <cell r="B115" t="str">
            <v>ALVAREZ LIMO LUCIANA FERNANDA</v>
          </cell>
          <cell r="C115" t="str">
            <v>D</v>
          </cell>
          <cell r="D115" t="str">
            <v>F</v>
          </cell>
          <cell r="E115">
            <v>35</v>
          </cell>
          <cell r="F115">
            <v>154</v>
          </cell>
          <cell r="G115">
            <v>8</v>
          </cell>
          <cell r="H115">
            <v>3.09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675</v>
          </cell>
          <cell r="N115">
            <v>0</v>
          </cell>
          <cell r="O115">
            <v>67.5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742.5</v>
          </cell>
        </row>
        <row r="116">
          <cell r="B116" t="str">
            <v>CUBAS JIMENEZ MARIA ROMINA</v>
          </cell>
          <cell r="C116" t="str">
            <v>D</v>
          </cell>
          <cell r="D116" t="str">
            <v>F</v>
          </cell>
          <cell r="E116">
            <v>35</v>
          </cell>
          <cell r="F116">
            <v>154</v>
          </cell>
          <cell r="G116">
            <v>8</v>
          </cell>
          <cell r="H116">
            <v>3.13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750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750</v>
          </cell>
        </row>
        <row r="117">
          <cell r="B117" t="str">
            <v>GONZALES TARRILLO MARIBEL</v>
          </cell>
          <cell r="C117" t="str">
            <v>D</v>
          </cell>
          <cell r="D117" t="str">
            <v>F</v>
          </cell>
          <cell r="E117">
            <v>35</v>
          </cell>
          <cell r="F117">
            <v>154</v>
          </cell>
          <cell r="G117">
            <v>8</v>
          </cell>
          <cell r="H117">
            <v>2.81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675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675</v>
          </cell>
        </row>
        <row r="118">
          <cell r="B118" t="str">
            <v>MELENDEZ TABOADA LESLY LELOIR</v>
          </cell>
          <cell r="C118" t="str">
            <v>D</v>
          </cell>
          <cell r="D118" t="str">
            <v>F</v>
          </cell>
          <cell r="E118">
            <v>35</v>
          </cell>
          <cell r="F118">
            <v>154</v>
          </cell>
          <cell r="G118">
            <v>8</v>
          </cell>
          <cell r="H118">
            <v>2.81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675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675</v>
          </cell>
        </row>
        <row r="119">
          <cell r="B119" t="str">
            <v>MERCEDES LA TORRE ROSELVY JENNIFER</v>
          </cell>
          <cell r="C119" t="str">
            <v>D</v>
          </cell>
          <cell r="D119" t="str">
            <v>F</v>
          </cell>
          <cell r="E119">
            <v>35</v>
          </cell>
          <cell r="F119">
            <v>154</v>
          </cell>
          <cell r="G119">
            <v>8</v>
          </cell>
          <cell r="H119">
            <v>2.81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675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675</v>
          </cell>
        </row>
        <row r="120">
          <cell r="B120" t="str">
            <v>PAICO VILCHEZ CARMEN JULIA</v>
          </cell>
          <cell r="C120" t="str">
            <v>I</v>
          </cell>
          <cell r="D120" t="str">
            <v>F</v>
          </cell>
          <cell r="E120">
            <v>35</v>
          </cell>
          <cell r="F120">
            <v>154</v>
          </cell>
          <cell r="G120">
            <v>8</v>
          </cell>
          <cell r="H120">
            <v>2.96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710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710</v>
          </cell>
        </row>
        <row r="121">
          <cell r="B121" t="str">
            <v>SAMAME LUCERO JACKELINE CYNTHIA</v>
          </cell>
          <cell r="C121" t="str">
            <v>D</v>
          </cell>
          <cell r="D121" t="str">
            <v>F</v>
          </cell>
          <cell r="E121">
            <v>40</v>
          </cell>
          <cell r="F121">
            <v>176</v>
          </cell>
          <cell r="G121">
            <v>8</v>
          </cell>
          <cell r="H121">
            <v>4.17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1000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1000</v>
          </cell>
        </row>
        <row r="122">
          <cell r="B122" t="str">
            <v>TORRES VILLARREAL KARLA MADELEINE</v>
          </cell>
          <cell r="C122" t="str">
            <v>D</v>
          </cell>
          <cell r="D122" t="str">
            <v>F</v>
          </cell>
          <cell r="E122">
            <v>35</v>
          </cell>
          <cell r="F122">
            <v>154</v>
          </cell>
          <cell r="G122">
            <v>8</v>
          </cell>
          <cell r="H122">
            <v>2.81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675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675</v>
          </cell>
        </row>
        <row r="123">
          <cell r="B123" t="str">
            <v>VEGA FARRO ROSA ELVIRA</v>
          </cell>
          <cell r="C123" t="str">
            <v>D</v>
          </cell>
          <cell r="D123" t="str">
            <v>F</v>
          </cell>
          <cell r="E123">
            <v>40</v>
          </cell>
          <cell r="F123">
            <v>176</v>
          </cell>
          <cell r="G123">
            <v>8</v>
          </cell>
          <cell r="H123">
            <v>3.54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850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850</v>
          </cell>
        </row>
        <row r="124">
          <cell r="B124" t="str">
            <v>TOTAL AUXILIARES DE EDUCACIÓN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8035</v>
          </cell>
          <cell r="N124">
            <v>0</v>
          </cell>
          <cell r="O124">
            <v>67.5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8102.5</v>
          </cell>
        </row>
        <row r="125">
          <cell r="B125" t="str">
            <v>TÉCNICOS DEPORTIVOS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</row>
        <row r="126">
          <cell r="B126" t="str">
            <v>ANDONAYRE SECLEN JORGE MANUEL</v>
          </cell>
          <cell r="C126" t="str">
            <v>D</v>
          </cell>
          <cell r="D126" t="str">
            <v>M</v>
          </cell>
          <cell r="E126">
            <v>16</v>
          </cell>
          <cell r="F126">
            <v>70</v>
          </cell>
          <cell r="G126">
            <v>9</v>
          </cell>
          <cell r="H126">
            <v>6.67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800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800</v>
          </cell>
        </row>
        <row r="127">
          <cell r="B127" t="str">
            <v>ANICAMA MENDOZA EDGARDO HUMBERTO</v>
          </cell>
          <cell r="C127" t="str">
            <v>D</v>
          </cell>
          <cell r="D127" t="str">
            <v>M</v>
          </cell>
          <cell r="E127">
            <v>16</v>
          </cell>
          <cell r="F127">
            <v>70</v>
          </cell>
          <cell r="G127">
            <v>9</v>
          </cell>
          <cell r="H127">
            <v>9.73</v>
          </cell>
          <cell r="I127">
            <v>0</v>
          </cell>
          <cell r="J127">
            <v>0</v>
          </cell>
          <cell r="K127">
            <v>6</v>
          </cell>
          <cell r="L127">
            <v>0</v>
          </cell>
          <cell r="M127">
            <v>1100</v>
          </cell>
          <cell r="N127">
            <v>0</v>
          </cell>
          <cell r="O127">
            <v>67.5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116.76</v>
          </cell>
          <cell r="AC127">
            <v>0</v>
          </cell>
          <cell r="AD127">
            <v>0</v>
          </cell>
          <cell r="AE127">
            <v>0</v>
          </cell>
          <cell r="AF127">
            <v>1284.26</v>
          </cell>
        </row>
        <row r="128">
          <cell r="B128" t="str">
            <v>BALAREZO CHAVEZ KARIN</v>
          </cell>
          <cell r="C128" t="str">
            <v>D</v>
          </cell>
          <cell r="D128" t="str">
            <v>F</v>
          </cell>
          <cell r="E128">
            <v>16</v>
          </cell>
          <cell r="F128">
            <v>70</v>
          </cell>
          <cell r="G128">
            <v>8</v>
          </cell>
          <cell r="H128">
            <v>7.23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800</v>
          </cell>
          <cell r="N128">
            <v>0</v>
          </cell>
          <cell r="O128">
            <v>67.5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867.5</v>
          </cell>
        </row>
        <row r="129">
          <cell r="B129" t="str">
            <v>BONILLA TERAN GUILLERMO ALBERTO</v>
          </cell>
          <cell r="C129" t="str">
            <v>D</v>
          </cell>
          <cell r="D129" t="str">
            <v>M</v>
          </cell>
          <cell r="E129">
            <v>17</v>
          </cell>
          <cell r="F129">
            <v>75</v>
          </cell>
          <cell r="G129">
            <v>9</v>
          </cell>
          <cell r="H129">
            <v>6.67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800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800</v>
          </cell>
        </row>
        <row r="130">
          <cell r="B130" t="str">
            <v>CAMPOS FIGUEROA EDUARDO</v>
          </cell>
          <cell r="C130" t="str">
            <v>D</v>
          </cell>
          <cell r="D130" t="str">
            <v>M</v>
          </cell>
          <cell r="E130">
            <v>18</v>
          </cell>
          <cell r="F130">
            <v>79</v>
          </cell>
          <cell r="G130">
            <v>9</v>
          </cell>
          <cell r="H130">
            <v>5.56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600</v>
          </cell>
          <cell r="N130">
            <v>0</v>
          </cell>
          <cell r="O130">
            <v>67.5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667.5</v>
          </cell>
        </row>
        <row r="131">
          <cell r="B131" t="str">
            <v>CHIAN PON ALARCÓN WILSION</v>
          </cell>
          <cell r="C131" t="str">
            <v>I</v>
          </cell>
          <cell r="D131" t="str">
            <v>M</v>
          </cell>
          <cell r="E131">
            <v>16</v>
          </cell>
          <cell r="F131">
            <v>70</v>
          </cell>
          <cell r="G131">
            <v>9</v>
          </cell>
          <cell r="H131">
            <v>6.67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800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800</v>
          </cell>
        </row>
        <row r="132">
          <cell r="B132" t="str">
            <v>DELGADO REYES CESAR MARIANO</v>
          </cell>
          <cell r="C132" t="str">
            <v>D</v>
          </cell>
          <cell r="D132" t="str">
            <v>M</v>
          </cell>
          <cell r="E132">
            <v>16</v>
          </cell>
          <cell r="F132">
            <v>70</v>
          </cell>
          <cell r="G132">
            <v>9</v>
          </cell>
          <cell r="H132">
            <v>6.67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800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800</v>
          </cell>
        </row>
        <row r="133">
          <cell r="B133" t="str">
            <v>DIAZ CABRERA ALEXANDROVICH</v>
          </cell>
          <cell r="C133" t="str">
            <v>D</v>
          </cell>
          <cell r="D133" t="str">
            <v>M</v>
          </cell>
          <cell r="E133">
            <v>16</v>
          </cell>
          <cell r="F133">
            <v>70</v>
          </cell>
          <cell r="G133">
            <v>9</v>
          </cell>
          <cell r="H133">
            <v>6.67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800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800</v>
          </cell>
        </row>
        <row r="134">
          <cell r="B134" t="str">
            <v>ESTRADA CRUZ HEBERT MARTIN</v>
          </cell>
          <cell r="C134" t="str">
            <v>D</v>
          </cell>
          <cell r="D134" t="str">
            <v>M</v>
          </cell>
          <cell r="E134">
            <v>16</v>
          </cell>
          <cell r="F134">
            <v>70</v>
          </cell>
          <cell r="G134">
            <v>8</v>
          </cell>
          <cell r="H134">
            <v>5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600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600</v>
          </cell>
        </row>
        <row r="135">
          <cell r="B135" t="str">
            <v>FERNANDEZ REBOLLO MIGUEL ANGEL</v>
          </cell>
          <cell r="C135" t="str">
            <v>D</v>
          </cell>
          <cell r="D135" t="str">
            <v>M</v>
          </cell>
          <cell r="E135">
            <v>15</v>
          </cell>
          <cell r="F135">
            <v>66</v>
          </cell>
          <cell r="G135">
            <v>8</v>
          </cell>
          <cell r="H135">
            <v>8.9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1000</v>
          </cell>
          <cell r="N135">
            <v>0</v>
          </cell>
          <cell r="O135">
            <v>67.5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1067.5</v>
          </cell>
        </row>
        <row r="136">
          <cell r="B136" t="str">
            <v>FERNANDEZ VITON MANUEL</v>
          </cell>
          <cell r="C136" t="str">
            <v>D</v>
          </cell>
          <cell r="D136" t="str">
            <v>M</v>
          </cell>
          <cell r="E136">
            <v>16</v>
          </cell>
          <cell r="F136">
            <v>70</v>
          </cell>
          <cell r="G136">
            <v>8</v>
          </cell>
          <cell r="H136">
            <v>7.23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800</v>
          </cell>
          <cell r="N136">
            <v>0</v>
          </cell>
          <cell r="O136">
            <v>67.5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867.5</v>
          </cell>
        </row>
        <row r="137">
          <cell r="B137" t="str">
            <v>LUCENA UGAZ JORGE ERNESTO</v>
          </cell>
          <cell r="C137" t="str">
            <v>D</v>
          </cell>
          <cell r="D137" t="str">
            <v>M</v>
          </cell>
          <cell r="E137">
            <v>16</v>
          </cell>
          <cell r="F137">
            <v>70</v>
          </cell>
          <cell r="G137">
            <v>9</v>
          </cell>
          <cell r="H137">
            <v>8.06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900</v>
          </cell>
          <cell r="N137">
            <v>0</v>
          </cell>
          <cell r="O137">
            <v>67.5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967.5</v>
          </cell>
        </row>
        <row r="138">
          <cell r="B138" t="str">
            <v>NOVOA OLIVARES ANAHÍ</v>
          </cell>
          <cell r="C138" t="str">
            <v>D</v>
          </cell>
          <cell r="D138" t="str">
            <v>F</v>
          </cell>
          <cell r="E138">
            <v>16</v>
          </cell>
          <cell r="F138">
            <v>70</v>
          </cell>
          <cell r="G138">
            <v>9</v>
          </cell>
          <cell r="H138">
            <v>6.67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800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800</v>
          </cell>
        </row>
        <row r="139">
          <cell r="B139" t="str">
            <v>SANCHEZ GAMARRA JORGE SAMUEL</v>
          </cell>
          <cell r="C139" t="str">
            <v>D</v>
          </cell>
          <cell r="D139" t="str">
            <v>M</v>
          </cell>
          <cell r="E139">
            <v>16</v>
          </cell>
          <cell r="F139">
            <v>70</v>
          </cell>
          <cell r="G139">
            <v>9</v>
          </cell>
          <cell r="H139">
            <v>7.23</v>
          </cell>
          <cell r="I139">
            <v>0</v>
          </cell>
          <cell r="J139">
            <v>0</v>
          </cell>
          <cell r="K139">
            <v>6</v>
          </cell>
          <cell r="L139">
            <v>0</v>
          </cell>
          <cell r="M139">
            <v>800</v>
          </cell>
          <cell r="N139">
            <v>0</v>
          </cell>
          <cell r="O139">
            <v>67.5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86.76</v>
          </cell>
          <cell r="AC139">
            <v>0</v>
          </cell>
          <cell r="AD139">
            <v>0</v>
          </cell>
          <cell r="AE139">
            <v>0</v>
          </cell>
          <cell r="AF139">
            <v>954.26</v>
          </cell>
        </row>
        <row r="140">
          <cell r="B140" t="str">
            <v>VILLANUEVA LAZARTE JORGE BRUNO</v>
          </cell>
          <cell r="C140" t="str">
            <v>D</v>
          </cell>
          <cell r="D140" t="str">
            <v>M</v>
          </cell>
          <cell r="E140">
            <v>16</v>
          </cell>
          <cell r="F140">
            <v>70</v>
          </cell>
          <cell r="G140">
            <v>9</v>
          </cell>
          <cell r="H140">
            <v>7.23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800</v>
          </cell>
          <cell r="N140">
            <v>0</v>
          </cell>
          <cell r="O140">
            <v>67.5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867.5</v>
          </cell>
        </row>
        <row r="141">
          <cell r="B141" t="str">
            <v>YUPTON CARRASCO DANILO NILTON</v>
          </cell>
          <cell r="C141" t="str">
            <v>D</v>
          </cell>
          <cell r="D141" t="str">
            <v>M</v>
          </cell>
          <cell r="E141">
            <v>17</v>
          </cell>
          <cell r="F141">
            <v>75</v>
          </cell>
          <cell r="G141">
            <v>9</v>
          </cell>
          <cell r="H141">
            <v>7.23</v>
          </cell>
          <cell r="I141">
            <v>0</v>
          </cell>
          <cell r="J141">
            <v>0</v>
          </cell>
          <cell r="K141">
            <v>6</v>
          </cell>
          <cell r="L141">
            <v>0</v>
          </cell>
          <cell r="M141">
            <v>800</v>
          </cell>
          <cell r="N141">
            <v>0</v>
          </cell>
          <cell r="O141">
            <v>67.5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86.76</v>
          </cell>
          <cell r="AC141">
            <v>0</v>
          </cell>
          <cell r="AD141">
            <v>0</v>
          </cell>
          <cell r="AE141">
            <v>0</v>
          </cell>
          <cell r="AF141">
            <v>954.26</v>
          </cell>
        </row>
        <row r="142">
          <cell r="B142" t="str">
            <v>TOTAL TECNICOS DEPORTIVOS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13000</v>
          </cell>
          <cell r="N142">
            <v>0</v>
          </cell>
          <cell r="O142">
            <v>607.5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290.28000000000003</v>
          </cell>
          <cell r="AC142">
            <v>0</v>
          </cell>
          <cell r="AD142">
            <v>0</v>
          </cell>
          <cell r="AE142">
            <v>0</v>
          </cell>
          <cell r="AF142">
            <v>13897.78</v>
          </cell>
        </row>
        <row r="143">
          <cell r="B143" t="str">
            <v>PERSONAL ADMINISTRATIVO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</row>
        <row r="144">
          <cell r="B144" t="str">
            <v>ALCARAZO VALDERRAMA LUISA FIORELLA DE LOURDES</v>
          </cell>
          <cell r="C144" t="str">
            <v>D</v>
          </cell>
          <cell r="D144" t="str">
            <v>F</v>
          </cell>
          <cell r="E144">
            <v>40</v>
          </cell>
          <cell r="F144">
            <v>176</v>
          </cell>
          <cell r="G144">
            <v>0</v>
          </cell>
          <cell r="H144">
            <v>5.26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1000</v>
          </cell>
          <cell r="N144">
            <v>262.05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1262.05</v>
          </cell>
        </row>
        <row r="145">
          <cell r="B145" t="str">
            <v>CARRANZA QUISPE, PEPE HERNAN</v>
          </cell>
          <cell r="C145" t="str">
            <v>I</v>
          </cell>
          <cell r="D145" t="str">
            <v>M</v>
          </cell>
          <cell r="E145">
            <v>40</v>
          </cell>
          <cell r="F145">
            <v>176</v>
          </cell>
          <cell r="G145">
            <v>0</v>
          </cell>
          <cell r="H145">
            <v>7.08</v>
          </cell>
          <cell r="I145">
            <v>24.5</v>
          </cell>
          <cell r="J145">
            <v>3.5</v>
          </cell>
          <cell r="K145">
            <v>12.5</v>
          </cell>
          <cell r="L145">
            <v>0</v>
          </cell>
          <cell r="M145">
            <v>1000</v>
          </cell>
          <cell r="N145">
            <v>632.5</v>
          </cell>
          <cell r="O145">
            <v>67.5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216.83</v>
          </cell>
          <cell r="AA145">
            <v>33</v>
          </cell>
          <cell r="AB145">
            <v>177</v>
          </cell>
          <cell r="AC145">
            <v>0</v>
          </cell>
          <cell r="AD145">
            <v>0</v>
          </cell>
          <cell r="AE145">
            <v>0</v>
          </cell>
          <cell r="AF145">
            <v>2126.83</v>
          </cell>
        </row>
        <row r="146">
          <cell r="B146" t="str">
            <v>CORONEL GAYOSO LISETH DEL MILAGRO</v>
          </cell>
          <cell r="C146" t="str">
            <v>D</v>
          </cell>
          <cell r="D146" t="str">
            <v>F</v>
          </cell>
          <cell r="E146">
            <v>44</v>
          </cell>
          <cell r="F146">
            <v>194</v>
          </cell>
          <cell r="G146">
            <v>0</v>
          </cell>
          <cell r="H146">
            <v>4.58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366.66666666666669</v>
          </cell>
          <cell r="N146">
            <v>36.666666666666671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403.33333333333337</v>
          </cell>
        </row>
        <row r="147">
          <cell r="B147" t="str">
            <v>DIAZ ALEJANDRIA ROSA DEL PILAR</v>
          </cell>
          <cell r="C147" t="str">
            <v>I</v>
          </cell>
          <cell r="D147" t="str">
            <v>F</v>
          </cell>
          <cell r="E147">
            <v>40</v>
          </cell>
          <cell r="F147">
            <v>176</v>
          </cell>
          <cell r="G147">
            <v>0</v>
          </cell>
          <cell r="H147">
            <v>14.28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1000</v>
          </cell>
          <cell r="N147">
            <v>0</v>
          </cell>
          <cell r="O147">
            <v>67.5</v>
          </cell>
          <cell r="P147">
            <v>1462.66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800</v>
          </cell>
          <cell r="X147">
            <v>73.760000000000005</v>
          </cell>
          <cell r="Y147">
            <v>23.79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3427.71</v>
          </cell>
        </row>
        <row r="148">
          <cell r="B148" t="str">
            <v>GONZALES MONTERO, LUZ A. (Contrato a tiempo parcial)</v>
          </cell>
          <cell r="C148" t="str">
            <v>I</v>
          </cell>
          <cell r="D148" t="str">
            <v>F</v>
          </cell>
          <cell r="E148">
            <v>10</v>
          </cell>
          <cell r="F148">
            <v>44</v>
          </cell>
          <cell r="G148">
            <v>0</v>
          </cell>
          <cell r="H148">
            <v>11.13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600</v>
          </cell>
          <cell r="N148">
            <v>0</v>
          </cell>
          <cell r="O148">
            <v>67.5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667.5</v>
          </cell>
        </row>
        <row r="149">
          <cell r="B149" t="str">
            <v>GUERRERO VALLEJOS RAQUEL ELVIRA</v>
          </cell>
          <cell r="C149" t="str">
            <v>I</v>
          </cell>
          <cell r="D149" t="str">
            <v>F</v>
          </cell>
          <cell r="E149">
            <v>40</v>
          </cell>
          <cell r="F149">
            <v>176</v>
          </cell>
          <cell r="G149">
            <v>0</v>
          </cell>
          <cell r="H149">
            <v>7.08</v>
          </cell>
          <cell r="I149">
            <v>11</v>
          </cell>
          <cell r="J149">
            <v>0</v>
          </cell>
          <cell r="K149">
            <v>0</v>
          </cell>
          <cell r="L149">
            <v>0</v>
          </cell>
          <cell r="M149">
            <v>1000</v>
          </cell>
          <cell r="N149">
            <v>632.5</v>
          </cell>
          <cell r="O149">
            <v>67.5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97.35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1797.35</v>
          </cell>
        </row>
        <row r="150">
          <cell r="B150" t="str">
            <v>MERMA VILLALBA HILDA ROXANA</v>
          </cell>
          <cell r="C150" t="str">
            <v>I</v>
          </cell>
          <cell r="D150" t="str">
            <v>F</v>
          </cell>
          <cell r="E150">
            <v>40</v>
          </cell>
          <cell r="F150">
            <v>176</v>
          </cell>
          <cell r="G150">
            <v>0</v>
          </cell>
          <cell r="H150">
            <v>4.95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766.66666666666674</v>
          </cell>
          <cell r="N150">
            <v>421.66666666666663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361.66666666666663</v>
          </cell>
          <cell r="AF150">
            <v>1550</v>
          </cell>
        </row>
        <row r="151">
          <cell r="B151" t="str">
            <v>MILLONES CERCADO JANETT DEL CARMEN</v>
          </cell>
          <cell r="C151" t="str">
            <v>D</v>
          </cell>
          <cell r="D151" t="str">
            <v>F</v>
          </cell>
          <cell r="E151">
            <v>44</v>
          </cell>
          <cell r="F151">
            <v>194</v>
          </cell>
          <cell r="G151">
            <v>8</v>
          </cell>
          <cell r="H151">
            <v>4.79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1000</v>
          </cell>
          <cell r="N151">
            <v>150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1150</v>
          </cell>
        </row>
        <row r="152">
          <cell r="B152" t="str">
            <v>NUÑEZ SERRANO GRACE JUDITH</v>
          </cell>
          <cell r="C152" t="str">
            <v>D</v>
          </cell>
          <cell r="D152" t="str">
            <v>F</v>
          </cell>
          <cell r="E152">
            <v>40</v>
          </cell>
          <cell r="F152">
            <v>176</v>
          </cell>
          <cell r="G152">
            <v>8</v>
          </cell>
          <cell r="H152">
            <v>6.7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848</v>
          </cell>
          <cell r="N152">
            <v>560</v>
          </cell>
          <cell r="O152">
            <v>0</v>
          </cell>
          <cell r="P152">
            <v>200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E152">
            <v>0</v>
          </cell>
          <cell r="AF152">
            <v>1608</v>
          </cell>
        </row>
        <row r="153">
          <cell r="B153" t="str">
            <v>RUIZ ADANAQUE MARIA ELEODORA</v>
          </cell>
          <cell r="C153" t="str">
            <v>D</v>
          </cell>
          <cell r="D153" t="str">
            <v>F</v>
          </cell>
          <cell r="E153">
            <v>44</v>
          </cell>
          <cell r="F153">
            <v>194</v>
          </cell>
          <cell r="G153">
            <v>0</v>
          </cell>
          <cell r="H153">
            <v>7.08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1000</v>
          </cell>
          <cell r="N153">
            <v>700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1700</v>
          </cell>
        </row>
        <row r="154">
          <cell r="B154" t="str">
            <v>SOLANO CABREJOS VERONICA MERCEDES</v>
          </cell>
          <cell r="C154" t="str">
            <v>D</v>
          </cell>
          <cell r="D154" t="str">
            <v>F</v>
          </cell>
          <cell r="E154">
            <v>44</v>
          </cell>
          <cell r="F154">
            <v>194</v>
          </cell>
          <cell r="G154">
            <v>0</v>
          </cell>
          <cell r="H154">
            <v>6.88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1000</v>
          </cell>
          <cell r="N154">
            <v>650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1650</v>
          </cell>
        </row>
        <row r="155">
          <cell r="B155" t="str">
            <v>SOPLAPUCO CHIRA, ZENIT GISELA</v>
          </cell>
          <cell r="C155" t="str">
            <v>I</v>
          </cell>
          <cell r="D155" t="str">
            <v>F</v>
          </cell>
          <cell r="E155">
            <v>40</v>
          </cell>
          <cell r="F155">
            <v>176</v>
          </cell>
          <cell r="G155">
            <v>0</v>
          </cell>
          <cell r="H155">
            <v>6.46</v>
          </cell>
          <cell r="I155">
            <v>11.5</v>
          </cell>
          <cell r="J155">
            <v>0.75</v>
          </cell>
          <cell r="K155">
            <v>0</v>
          </cell>
          <cell r="L155">
            <v>0</v>
          </cell>
          <cell r="M155">
            <v>1000</v>
          </cell>
          <cell r="N155">
            <v>550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92.86</v>
          </cell>
          <cell r="AA155">
            <v>7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1649.86</v>
          </cell>
        </row>
        <row r="156">
          <cell r="B156" t="str">
            <v>TUMES RISCO LILIA</v>
          </cell>
          <cell r="C156" t="str">
            <v>I</v>
          </cell>
          <cell r="D156" t="str">
            <v>F</v>
          </cell>
          <cell r="E156">
            <v>40</v>
          </cell>
          <cell r="F156">
            <v>176</v>
          </cell>
          <cell r="G156">
            <v>0</v>
          </cell>
          <cell r="H156">
            <v>4.9000000000000004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1000</v>
          </cell>
          <cell r="N156">
            <v>0</v>
          </cell>
          <cell r="O156">
            <v>0</v>
          </cell>
          <cell r="P156">
            <v>175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1175</v>
          </cell>
        </row>
        <row r="157">
          <cell r="B157" t="str">
            <v>VILLARREAL LAGOS KHARIM MASSIEL</v>
          </cell>
          <cell r="C157" t="str">
            <v>D</v>
          </cell>
          <cell r="D157" t="str">
            <v>F</v>
          </cell>
          <cell r="E157">
            <v>40</v>
          </cell>
          <cell r="F157">
            <v>176</v>
          </cell>
          <cell r="G157">
            <v>8</v>
          </cell>
          <cell r="H157">
            <v>7.74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848</v>
          </cell>
          <cell r="N157">
            <v>560</v>
          </cell>
          <cell r="O157">
            <v>0</v>
          </cell>
          <cell r="P157">
            <v>450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4.2827000000000002</v>
          </cell>
          <cell r="AE157">
            <v>0</v>
          </cell>
          <cell r="AF157">
            <v>1862.2827</v>
          </cell>
        </row>
        <row r="158">
          <cell r="B158" t="str">
            <v>TOTAL PERSONAL ADMINISTRATIVO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12429.333333333332</v>
          </cell>
          <cell r="N158">
            <v>5155.3833333333332</v>
          </cell>
          <cell r="O158">
            <v>270</v>
          </cell>
          <cell r="P158">
            <v>2287.66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800</v>
          </cell>
          <cell r="X158">
            <v>73.760000000000005</v>
          </cell>
          <cell r="Y158">
            <v>23.79</v>
          </cell>
          <cell r="Z158">
            <v>407.04</v>
          </cell>
          <cell r="AA158">
            <v>40</v>
          </cell>
          <cell r="AB158">
            <v>177</v>
          </cell>
          <cell r="AC158">
            <v>0</v>
          </cell>
          <cell r="AD158">
            <v>4.2827000000000002</v>
          </cell>
          <cell r="AE158">
            <v>361.66666666666663</v>
          </cell>
          <cell r="AF158">
            <v>22029.916033333335</v>
          </cell>
        </row>
        <row r="159">
          <cell r="B159" t="str">
            <v>PERSONAL RELIGIOSO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</row>
        <row r="160">
          <cell r="B160" t="str">
            <v>AGIP GAMONAL ALFREDO</v>
          </cell>
          <cell r="C160" t="str">
            <v>I</v>
          </cell>
          <cell r="D160" t="str">
            <v>M</v>
          </cell>
          <cell r="E160">
            <v>40</v>
          </cell>
          <cell r="F160">
            <v>176</v>
          </cell>
          <cell r="G160">
            <v>0</v>
          </cell>
          <cell r="H160">
            <v>5.09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1222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1222</v>
          </cell>
        </row>
        <row r="161">
          <cell r="B161" t="str">
            <v>CARDOZO VARGAS HOMERO</v>
          </cell>
          <cell r="C161" t="str">
            <v>I</v>
          </cell>
          <cell r="D161" t="str">
            <v>M</v>
          </cell>
          <cell r="E161">
            <v>40</v>
          </cell>
          <cell r="F161">
            <v>176</v>
          </cell>
          <cell r="G161">
            <v>0</v>
          </cell>
          <cell r="H161">
            <v>5.09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1222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1222</v>
          </cell>
        </row>
        <row r="162">
          <cell r="B162" t="str">
            <v>SANCHEZ PEREZ ALBERTO</v>
          </cell>
          <cell r="C162" t="str">
            <v>I</v>
          </cell>
          <cell r="D162" t="str">
            <v>M</v>
          </cell>
          <cell r="E162">
            <v>40</v>
          </cell>
          <cell r="F162">
            <v>176</v>
          </cell>
          <cell r="G162">
            <v>0</v>
          </cell>
          <cell r="H162">
            <v>5.09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1222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1222</v>
          </cell>
        </row>
        <row r="163">
          <cell r="B163" t="str">
            <v>TOTAL PERSONAL RELIGIOSO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3666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3666</v>
          </cell>
        </row>
        <row r="164">
          <cell r="B164" t="str">
            <v>PERSONAL SERV. A TIEMPO PARCIAL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</row>
        <row r="165">
          <cell r="B165" t="str">
            <v>DIAZ JULCA, ESPERIDION</v>
          </cell>
          <cell r="C165" t="str">
            <v>I</v>
          </cell>
          <cell r="D165" t="str">
            <v>M</v>
          </cell>
          <cell r="E165">
            <v>15</v>
          </cell>
          <cell r="F165">
            <v>60</v>
          </cell>
          <cell r="G165">
            <v>0</v>
          </cell>
          <cell r="H165">
            <v>2.92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282.5</v>
          </cell>
          <cell r="N165">
            <v>0</v>
          </cell>
          <cell r="O165">
            <v>67.5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D165">
            <v>0</v>
          </cell>
          <cell r="AE165">
            <v>0</v>
          </cell>
          <cell r="AF165">
            <v>350</v>
          </cell>
        </row>
        <row r="166">
          <cell r="B166" t="str">
            <v>LOCONI SECLEN, SIMON</v>
          </cell>
          <cell r="C166" t="str">
            <v>I</v>
          </cell>
          <cell r="D166" t="str">
            <v>M</v>
          </cell>
          <cell r="E166">
            <v>18</v>
          </cell>
          <cell r="F166">
            <v>72</v>
          </cell>
          <cell r="G166">
            <v>0</v>
          </cell>
          <cell r="H166">
            <v>5</v>
          </cell>
          <cell r="I166">
            <v>0</v>
          </cell>
          <cell r="J166">
            <v>0</v>
          </cell>
          <cell r="K166">
            <v>12</v>
          </cell>
          <cell r="L166">
            <v>0</v>
          </cell>
          <cell r="M166">
            <v>600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120</v>
          </cell>
          <cell r="AC166">
            <v>0</v>
          </cell>
          <cell r="AD166">
            <v>0</v>
          </cell>
          <cell r="AE166">
            <v>0</v>
          </cell>
          <cell r="AF166">
            <v>720</v>
          </cell>
        </row>
        <row r="167">
          <cell r="B167" t="str">
            <v>TOTAL PERSONAL SERV. A TIEMPO PARCIAL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882.5</v>
          </cell>
          <cell r="N167">
            <v>0</v>
          </cell>
          <cell r="O167">
            <v>67.5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120</v>
          </cell>
          <cell r="AC167">
            <v>0</v>
          </cell>
          <cell r="AD167">
            <v>0</v>
          </cell>
          <cell r="AE167">
            <v>0</v>
          </cell>
          <cell r="AF167">
            <v>1070</v>
          </cell>
        </row>
        <row r="168">
          <cell r="B168" t="str">
            <v>PERSONAL DE SERVICIO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</row>
        <row r="169">
          <cell r="B169" t="str">
            <v>ALBAN QUIÑONEZ MARTIN VICENTE</v>
          </cell>
          <cell r="C169" t="str">
            <v>D</v>
          </cell>
          <cell r="D169" t="str">
            <v>M</v>
          </cell>
          <cell r="E169">
            <v>45</v>
          </cell>
          <cell r="F169">
            <v>198</v>
          </cell>
          <cell r="G169">
            <v>0</v>
          </cell>
          <cell r="H169">
            <v>4.34</v>
          </cell>
          <cell r="I169">
            <v>4</v>
          </cell>
          <cell r="J169">
            <v>1</v>
          </cell>
          <cell r="K169">
            <v>13.5</v>
          </cell>
          <cell r="L169">
            <v>0</v>
          </cell>
          <cell r="M169">
            <v>750</v>
          </cell>
          <cell r="N169">
            <v>0</v>
          </cell>
          <cell r="O169">
            <v>67.5</v>
          </cell>
          <cell r="P169">
            <v>225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21.7</v>
          </cell>
          <cell r="AA169">
            <v>6</v>
          </cell>
          <cell r="AB169">
            <v>117.18</v>
          </cell>
          <cell r="AC169">
            <v>0</v>
          </cell>
          <cell r="AD169">
            <v>0</v>
          </cell>
          <cell r="AE169">
            <v>0</v>
          </cell>
          <cell r="AF169">
            <v>1187.3800000000001</v>
          </cell>
        </row>
        <row r="170">
          <cell r="B170" t="str">
            <v>ANAYA CAPUÑAY JANNET</v>
          </cell>
          <cell r="C170" t="str">
            <v>D</v>
          </cell>
          <cell r="D170" t="str">
            <v>F</v>
          </cell>
          <cell r="E170">
            <v>45</v>
          </cell>
          <cell r="F170">
            <v>198</v>
          </cell>
          <cell r="G170">
            <v>0</v>
          </cell>
          <cell r="H170">
            <v>4.03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750</v>
          </cell>
          <cell r="N170">
            <v>0</v>
          </cell>
          <cell r="O170">
            <v>67.5</v>
          </cell>
          <cell r="P170">
            <v>150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967.5</v>
          </cell>
        </row>
        <row r="171">
          <cell r="B171" t="str">
            <v>BAÑOS RAMIREZ AURELIO</v>
          </cell>
          <cell r="C171" t="str">
            <v>I</v>
          </cell>
          <cell r="D171" t="str">
            <v>M</v>
          </cell>
          <cell r="E171">
            <v>45</v>
          </cell>
          <cell r="F171">
            <v>198</v>
          </cell>
          <cell r="G171">
            <v>0</v>
          </cell>
          <cell r="H171">
            <v>5.15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750</v>
          </cell>
          <cell r="N171">
            <v>0</v>
          </cell>
          <cell r="O171">
            <v>0</v>
          </cell>
          <cell r="P171">
            <v>199.78</v>
          </cell>
          <cell r="Q171">
            <v>0</v>
          </cell>
          <cell r="R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250</v>
          </cell>
          <cell r="X171">
            <v>28.13</v>
          </cell>
          <cell r="Y171">
            <v>9.09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1237</v>
          </cell>
        </row>
        <row r="172">
          <cell r="B172" t="str">
            <v>CALVA CAMPOS GAMANIEL</v>
          </cell>
          <cell r="C172" t="str">
            <v>I</v>
          </cell>
          <cell r="D172" t="str">
            <v>M</v>
          </cell>
          <cell r="E172">
            <v>45</v>
          </cell>
          <cell r="F172">
            <v>198</v>
          </cell>
          <cell r="G172">
            <v>0</v>
          </cell>
          <cell r="H172">
            <v>4.58</v>
          </cell>
          <cell r="I172">
            <v>0</v>
          </cell>
          <cell r="J172">
            <v>0</v>
          </cell>
          <cell r="K172">
            <v>48</v>
          </cell>
          <cell r="L172">
            <v>0</v>
          </cell>
          <cell r="M172">
            <v>750</v>
          </cell>
          <cell r="N172">
            <v>0</v>
          </cell>
          <cell r="O172">
            <v>67.5</v>
          </cell>
          <cell r="P172">
            <v>280.5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439.68</v>
          </cell>
          <cell r="AC172">
            <v>0</v>
          </cell>
          <cell r="AD172">
            <v>0</v>
          </cell>
          <cell r="AE172">
            <v>0</v>
          </cell>
          <cell r="AF172">
            <v>1537.68</v>
          </cell>
        </row>
        <row r="173">
          <cell r="B173" t="str">
            <v>CALVA RAMOS MONICA</v>
          </cell>
          <cell r="C173" t="str">
            <v>D</v>
          </cell>
          <cell r="D173" t="str">
            <v>f</v>
          </cell>
          <cell r="E173">
            <v>45</v>
          </cell>
          <cell r="F173">
            <v>198</v>
          </cell>
          <cell r="G173">
            <v>0</v>
          </cell>
          <cell r="H173">
            <v>3.75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200</v>
          </cell>
          <cell r="N173">
            <v>0</v>
          </cell>
          <cell r="O173">
            <v>0</v>
          </cell>
          <cell r="P173">
            <v>40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240</v>
          </cell>
        </row>
        <row r="174">
          <cell r="B174" t="str">
            <v>CASTILLO GALVEZ ROBERT</v>
          </cell>
          <cell r="C174" t="str">
            <v>D</v>
          </cell>
          <cell r="D174" t="str">
            <v>M</v>
          </cell>
          <cell r="E174">
            <v>45</v>
          </cell>
          <cell r="F174">
            <v>198</v>
          </cell>
          <cell r="G174">
            <v>0</v>
          </cell>
          <cell r="H174">
            <v>4.0599999999999996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750</v>
          </cell>
          <cell r="N174">
            <v>0</v>
          </cell>
          <cell r="O174">
            <v>0</v>
          </cell>
          <cell r="P174">
            <v>225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975</v>
          </cell>
        </row>
        <row r="175">
          <cell r="B175" t="str">
            <v>CELI MARTINEZ SOLEDAD ISABEL</v>
          </cell>
          <cell r="C175" t="str">
            <v>I</v>
          </cell>
          <cell r="D175" t="str">
            <v>F</v>
          </cell>
          <cell r="E175">
            <v>45</v>
          </cell>
          <cell r="F175">
            <v>198</v>
          </cell>
          <cell r="G175">
            <v>0</v>
          </cell>
          <cell r="H175">
            <v>4.8600000000000003</v>
          </cell>
          <cell r="I175">
            <v>0</v>
          </cell>
          <cell r="J175">
            <v>0</v>
          </cell>
          <cell r="K175">
            <v>4.75</v>
          </cell>
          <cell r="L175">
            <v>0</v>
          </cell>
          <cell r="M175">
            <v>750</v>
          </cell>
          <cell r="N175">
            <v>0</v>
          </cell>
          <cell r="O175">
            <v>67.5</v>
          </cell>
          <cell r="P175">
            <v>200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150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46.17</v>
          </cell>
          <cell r="AC175">
            <v>0</v>
          </cell>
          <cell r="AD175">
            <v>0</v>
          </cell>
          <cell r="AE175">
            <v>0</v>
          </cell>
          <cell r="AF175">
            <v>1213.67</v>
          </cell>
        </row>
        <row r="176">
          <cell r="B176" t="str">
            <v>GAMARRA LOCONI SEGUNDO JUAN</v>
          </cell>
          <cell r="C176" t="str">
            <v>I</v>
          </cell>
          <cell r="D176" t="str">
            <v>M</v>
          </cell>
          <cell r="E176">
            <v>45</v>
          </cell>
          <cell r="F176">
            <v>198</v>
          </cell>
          <cell r="G176">
            <v>0</v>
          </cell>
          <cell r="H176">
            <v>4.34</v>
          </cell>
          <cell r="I176">
            <v>0</v>
          </cell>
          <cell r="J176">
            <v>0</v>
          </cell>
          <cell r="K176">
            <v>16</v>
          </cell>
          <cell r="L176">
            <v>0</v>
          </cell>
          <cell r="M176">
            <v>750</v>
          </cell>
          <cell r="N176">
            <v>0</v>
          </cell>
          <cell r="O176">
            <v>67.5</v>
          </cell>
          <cell r="P176">
            <v>225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138.88</v>
          </cell>
          <cell r="AC176">
            <v>0</v>
          </cell>
          <cell r="AD176">
            <v>0</v>
          </cell>
          <cell r="AE176">
            <v>0</v>
          </cell>
          <cell r="AF176">
            <v>1181.3800000000001</v>
          </cell>
        </row>
        <row r="177">
          <cell r="B177" t="str">
            <v>HUAMAN ALBAN MANUEL ANTONIO</v>
          </cell>
          <cell r="C177" t="str">
            <v>D</v>
          </cell>
          <cell r="D177" t="str">
            <v>M</v>
          </cell>
          <cell r="E177">
            <v>45</v>
          </cell>
          <cell r="F177">
            <v>198</v>
          </cell>
          <cell r="G177">
            <v>0</v>
          </cell>
          <cell r="H177">
            <v>4.45</v>
          </cell>
          <cell r="I177">
            <v>10.5</v>
          </cell>
          <cell r="J177">
            <v>1.5</v>
          </cell>
          <cell r="K177">
            <v>4</v>
          </cell>
          <cell r="L177">
            <v>0</v>
          </cell>
          <cell r="M177">
            <v>750</v>
          </cell>
          <cell r="N177">
            <v>0</v>
          </cell>
          <cell r="O177">
            <v>67.5</v>
          </cell>
          <cell r="P177">
            <v>250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58.41</v>
          </cell>
          <cell r="AA177">
            <v>9</v>
          </cell>
          <cell r="AB177">
            <v>35.6</v>
          </cell>
          <cell r="AC177">
            <v>0</v>
          </cell>
          <cell r="AD177">
            <v>0</v>
          </cell>
          <cell r="AE177">
            <v>0</v>
          </cell>
          <cell r="AF177">
            <v>1170.51</v>
          </cell>
        </row>
        <row r="178">
          <cell r="B178" t="str">
            <v>LOCONI SAMILLAN GUMERCINDO</v>
          </cell>
          <cell r="C178" t="str">
            <v>I</v>
          </cell>
          <cell r="D178" t="str">
            <v>M</v>
          </cell>
          <cell r="E178">
            <v>45</v>
          </cell>
          <cell r="F178">
            <v>198</v>
          </cell>
          <cell r="G178">
            <v>0</v>
          </cell>
          <cell r="H178">
            <v>4.17</v>
          </cell>
          <cell r="I178">
            <v>6</v>
          </cell>
          <cell r="J178">
            <v>1</v>
          </cell>
          <cell r="K178">
            <v>8</v>
          </cell>
          <cell r="L178">
            <v>0</v>
          </cell>
          <cell r="M178">
            <v>750</v>
          </cell>
          <cell r="N178">
            <v>0</v>
          </cell>
          <cell r="O178">
            <v>0</v>
          </cell>
          <cell r="P178">
            <v>250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31.28</v>
          </cell>
          <cell r="AA178">
            <v>6</v>
          </cell>
          <cell r="AB178">
            <v>66.72</v>
          </cell>
          <cell r="AC178">
            <v>0</v>
          </cell>
          <cell r="AD178">
            <v>0</v>
          </cell>
          <cell r="AE178">
            <v>0</v>
          </cell>
          <cell r="AF178">
            <v>1104</v>
          </cell>
        </row>
        <row r="179">
          <cell r="B179" t="str">
            <v>MIL CADENAS RUFINO FELIX</v>
          </cell>
          <cell r="C179" t="str">
            <v>I</v>
          </cell>
          <cell r="D179" t="str">
            <v>M</v>
          </cell>
          <cell r="E179">
            <v>45</v>
          </cell>
          <cell r="F179">
            <v>198</v>
          </cell>
          <cell r="G179">
            <v>0</v>
          </cell>
          <cell r="H179">
            <v>4.34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750</v>
          </cell>
          <cell r="N179">
            <v>0</v>
          </cell>
          <cell r="O179">
            <v>67.5</v>
          </cell>
          <cell r="P179">
            <v>225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1042.5</v>
          </cell>
        </row>
        <row r="180">
          <cell r="B180" t="str">
            <v>MIL CADENAS PEDRO MANUEL</v>
          </cell>
          <cell r="C180" t="str">
            <v>I</v>
          </cell>
          <cell r="D180" t="str">
            <v>M</v>
          </cell>
          <cell r="E180">
            <v>45</v>
          </cell>
          <cell r="F180">
            <v>198</v>
          </cell>
          <cell r="G180">
            <v>0</v>
          </cell>
          <cell r="H180">
            <v>5.42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750</v>
          </cell>
          <cell r="N180">
            <v>0</v>
          </cell>
          <cell r="O180">
            <v>67.5</v>
          </cell>
          <cell r="P180">
            <v>424.58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43.78</v>
          </cell>
          <cell r="Y180">
            <v>14.14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1300</v>
          </cell>
        </row>
        <row r="181">
          <cell r="B181" t="str">
            <v>NEPO SECLEN FRANCISCO</v>
          </cell>
          <cell r="C181" t="str">
            <v>I</v>
          </cell>
          <cell r="D181" t="str">
            <v>M</v>
          </cell>
          <cell r="E181">
            <v>45</v>
          </cell>
          <cell r="F181">
            <v>198</v>
          </cell>
          <cell r="G181">
            <v>0</v>
          </cell>
          <cell r="H181">
            <v>4.38</v>
          </cell>
          <cell r="I181">
            <v>0</v>
          </cell>
          <cell r="J181">
            <v>0</v>
          </cell>
          <cell r="K181">
            <v>13</v>
          </cell>
          <cell r="L181">
            <v>0</v>
          </cell>
          <cell r="M181">
            <v>750</v>
          </cell>
          <cell r="N181">
            <v>0</v>
          </cell>
          <cell r="O181">
            <v>67.5</v>
          </cell>
          <cell r="P181">
            <v>232.5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113.88</v>
          </cell>
          <cell r="AC181">
            <v>0</v>
          </cell>
          <cell r="AD181">
            <v>0</v>
          </cell>
          <cell r="AE181">
            <v>0</v>
          </cell>
          <cell r="AF181">
            <v>1163.8800000000001</v>
          </cell>
        </row>
        <row r="182">
          <cell r="B182" t="str">
            <v>NEPO SECLEN GREGORIO</v>
          </cell>
          <cell r="C182" t="str">
            <v>I</v>
          </cell>
          <cell r="D182" t="str">
            <v>M</v>
          </cell>
          <cell r="E182">
            <v>45</v>
          </cell>
          <cell r="F182">
            <v>198</v>
          </cell>
          <cell r="G182">
            <v>0</v>
          </cell>
          <cell r="H182">
            <v>4.17</v>
          </cell>
          <cell r="I182">
            <v>2</v>
          </cell>
          <cell r="J182">
            <v>0.5</v>
          </cell>
          <cell r="K182">
            <v>0</v>
          </cell>
          <cell r="L182">
            <v>0</v>
          </cell>
          <cell r="M182">
            <v>750</v>
          </cell>
          <cell r="N182">
            <v>0</v>
          </cell>
          <cell r="O182">
            <v>0</v>
          </cell>
          <cell r="P182">
            <v>229.41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15.55</v>
          </cell>
          <cell r="Y182">
            <v>5.04</v>
          </cell>
          <cell r="Z182">
            <v>10.43</v>
          </cell>
          <cell r="AA182">
            <v>3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1013.4299999999998</v>
          </cell>
        </row>
        <row r="183">
          <cell r="B183" t="str">
            <v>RAMOS DE CALVA ANGELICA</v>
          </cell>
          <cell r="C183" t="str">
            <v>I</v>
          </cell>
          <cell r="D183" t="str">
            <v>F</v>
          </cell>
          <cell r="E183">
            <v>45</v>
          </cell>
          <cell r="F183">
            <v>198</v>
          </cell>
          <cell r="G183">
            <v>0</v>
          </cell>
          <cell r="H183">
            <v>3.3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600</v>
          </cell>
          <cell r="N183">
            <v>0</v>
          </cell>
          <cell r="O183">
            <v>0</v>
          </cell>
          <cell r="P183">
            <v>192.85000000000002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182.14600000000002</v>
          </cell>
          <cell r="AD183">
            <v>0</v>
          </cell>
          <cell r="AE183">
            <v>0</v>
          </cell>
          <cell r="AF183">
            <v>974.99600000000009</v>
          </cell>
        </row>
        <row r="184">
          <cell r="B184" t="str">
            <v>REQUE DE CUYATE MARÍA ANGELICA</v>
          </cell>
          <cell r="C184" t="str">
            <v>I</v>
          </cell>
          <cell r="D184" t="str">
            <v>F</v>
          </cell>
          <cell r="E184">
            <v>45</v>
          </cell>
          <cell r="F184">
            <v>198</v>
          </cell>
          <cell r="G184">
            <v>0</v>
          </cell>
          <cell r="H184">
            <v>4.17</v>
          </cell>
          <cell r="I184">
            <v>0</v>
          </cell>
          <cell r="J184">
            <v>0</v>
          </cell>
          <cell r="K184">
            <v>20</v>
          </cell>
          <cell r="L184">
            <v>0</v>
          </cell>
          <cell r="M184">
            <v>750</v>
          </cell>
          <cell r="N184">
            <v>0</v>
          </cell>
          <cell r="O184">
            <v>0</v>
          </cell>
          <cell r="P184">
            <v>250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166.8</v>
          </cell>
          <cell r="AC184">
            <v>0</v>
          </cell>
          <cell r="AD184">
            <v>0</v>
          </cell>
          <cell r="AE184">
            <v>0</v>
          </cell>
          <cell r="AF184">
            <v>1166.8</v>
          </cell>
        </row>
        <row r="185">
          <cell r="B185" t="str">
            <v>REQUE DE ROJAS ISABEL</v>
          </cell>
          <cell r="C185" t="str">
            <v>I</v>
          </cell>
          <cell r="D185" t="str">
            <v>F</v>
          </cell>
          <cell r="E185">
            <v>45</v>
          </cell>
          <cell r="F185">
            <v>198</v>
          </cell>
          <cell r="G185">
            <v>0</v>
          </cell>
          <cell r="H185">
            <v>4.17</v>
          </cell>
          <cell r="I185">
            <v>2</v>
          </cell>
          <cell r="J185">
            <v>1</v>
          </cell>
          <cell r="K185">
            <v>0</v>
          </cell>
          <cell r="L185">
            <v>0</v>
          </cell>
          <cell r="M185">
            <v>750</v>
          </cell>
          <cell r="N185">
            <v>0</v>
          </cell>
          <cell r="O185">
            <v>0</v>
          </cell>
          <cell r="P185">
            <v>229.52999999999997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15.45</v>
          </cell>
          <cell r="Y185">
            <v>5.0199999999999996</v>
          </cell>
          <cell r="Z185">
            <v>10.43</v>
          </cell>
          <cell r="AA185">
            <v>6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1016.43</v>
          </cell>
        </row>
        <row r="186">
          <cell r="B186" t="str">
            <v>REQUE FARRO JOSE FELIX</v>
          </cell>
          <cell r="C186" t="str">
            <v>I</v>
          </cell>
          <cell r="D186" t="str">
            <v>M</v>
          </cell>
          <cell r="E186">
            <v>45</v>
          </cell>
          <cell r="F186">
            <v>198</v>
          </cell>
          <cell r="G186">
            <v>0</v>
          </cell>
          <cell r="H186">
            <v>4.34</v>
          </cell>
          <cell r="I186">
            <v>0</v>
          </cell>
          <cell r="J186">
            <v>0</v>
          </cell>
          <cell r="K186">
            <v>12</v>
          </cell>
          <cell r="L186">
            <v>0</v>
          </cell>
          <cell r="M186">
            <v>750</v>
          </cell>
          <cell r="N186">
            <v>0</v>
          </cell>
          <cell r="O186">
            <v>67.5</v>
          </cell>
          <cell r="P186">
            <v>225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104.16</v>
          </cell>
          <cell r="AC186">
            <v>0</v>
          </cell>
          <cell r="AD186">
            <v>0</v>
          </cell>
          <cell r="AE186">
            <v>0</v>
          </cell>
          <cell r="AF186">
            <v>1146.6600000000001</v>
          </cell>
        </row>
        <row r="187">
          <cell r="B187" t="str">
            <v>REQUE SECLEN ANDREA MARGARITA</v>
          </cell>
          <cell r="C187" t="str">
            <v>I</v>
          </cell>
          <cell r="D187" t="str">
            <v>F</v>
          </cell>
          <cell r="E187">
            <v>45</v>
          </cell>
          <cell r="F187">
            <v>198</v>
          </cell>
          <cell r="G187">
            <v>0</v>
          </cell>
          <cell r="H187">
            <v>4.34</v>
          </cell>
          <cell r="I187">
            <v>2</v>
          </cell>
          <cell r="J187">
            <v>2</v>
          </cell>
          <cell r="K187">
            <v>2.5</v>
          </cell>
          <cell r="L187">
            <v>0</v>
          </cell>
          <cell r="M187">
            <v>750</v>
          </cell>
          <cell r="N187">
            <v>0</v>
          </cell>
          <cell r="O187">
            <v>67.5</v>
          </cell>
          <cell r="P187">
            <v>225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10.85</v>
          </cell>
          <cell r="AA187">
            <v>12</v>
          </cell>
          <cell r="AB187">
            <v>21.7</v>
          </cell>
          <cell r="AC187">
            <v>0</v>
          </cell>
          <cell r="AD187">
            <v>0</v>
          </cell>
          <cell r="AE187">
            <v>0</v>
          </cell>
          <cell r="AF187">
            <v>1087.05</v>
          </cell>
        </row>
        <row r="188">
          <cell r="B188" t="str">
            <v>ROJAS SANCHEZ GERMAN</v>
          </cell>
          <cell r="C188" t="str">
            <v>I</v>
          </cell>
          <cell r="D188" t="str">
            <v>M</v>
          </cell>
          <cell r="E188">
            <v>45</v>
          </cell>
          <cell r="F188">
            <v>198</v>
          </cell>
          <cell r="G188">
            <v>0</v>
          </cell>
          <cell r="H188">
            <v>4.34</v>
          </cell>
          <cell r="I188">
            <v>2</v>
          </cell>
          <cell r="J188">
            <v>0</v>
          </cell>
          <cell r="K188">
            <v>12</v>
          </cell>
          <cell r="L188">
            <v>0</v>
          </cell>
          <cell r="M188">
            <v>750</v>
          </cell>
          <cell r="N188">
            <v>0</v>
          </cell>
          <cell r="O188">
            <v>67.5</v>
          </cell>
          <cell r="P188">
            <v>225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10.85</v>
          </cell>
          <cell r="AA188">
            <v>0</v>
          </cell>
          <cell r="AB188">
            <v>104.16</v>
          </cell>
          <cell r="AC188">
            <v>0</v>
          </cell>
          <cell r="AD188">
            <v>0</v>
          </cell>
          <cell r="AE188">
            <v>0</v>
          </cell>
          <cell r="AF188">
            <v>1157.51</v>
          </cell>
        </row>
        <row r="189">
          <cell r="B189" t="str">
            <v>VENTURA MENESES FRANCO</v>
          </cell>
          <cell r="C189" t="str">
            <v>I</v>
          </cell>
          <cell r="D189" t="str">
            <v>M</v>
          </cell>
          <cell r="E189">
            <v>45</v>
          </cell>
          <cell r="F189">
            <v>198</v>
          </cell>
          <cell r="G189">
            <v>0</v>
          </cell>
          <cell r="H189">
            <v>4.34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750</v>
          </cell>
          <cell r="N189">
            <v>0</v>
          </cell>
          <cell r="O189">
            <v>67.5</v>
          </cell>
          <cell r="P189">
            <v>196.17999999999995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21.79</v>
          </cell>
          <cell r="Y189">
            <v>7.03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1042.5</v>
          </cell>
        </row>
        <row r="190">
          <cell r="B190" t="str">
            <v>VILLEGAS RODRIGUEZ CESAR</v>
          </cell>
          <cell r="C190" t="str">
            <v>I</v>
          </cell>
          <cell r="D190" t="str">
            <v>M</v>
          </cell>
          <cell r="E190">
            <v>45</v>
          </cell>
          <cell r="F190">
            <v>198</v>
          </cell>
          <cell r="H190">
            <v>4.82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750</v>
          </cell>
          <cell r="N190">
            <v>0</v>
          </cell>
          <cell r="O190">
            <v>67.5</v>
          </cell>
          <cell r="P190">
            <v>318.67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16.16</v>
          </cell>
          <cell r="Y190">
            <v>5.17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1157.5000000000002</v>
          </cell>
        </row>
        <row r="191">
          <cell r="B191" t="str">
            <v>TOTAL PERSONAL SERVICIO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15800</v>
          </cell>
          <cell r="N191">
            <v>0</v>
          </cell>
          <cell r="O191">
            <v>945</v>
          </cell>
          <cell r="P191">
            <v>5019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400</v>
          </cell>
          <cell r="X191">
            <v>140.85999999999999</v>
          </cell>
          <cell r="Y191">
            <v>45.49</v>
          </cell>
          <cell r="Z191">
            <v>153.94999999999999</v>
          </cell>
          <cell r="AA191">
            <v>42</v>
          </cell>
          <cell r="AB191">
            <v>1354.9300000000003</v>
          </cell>
          <cell r="AC191">
            <v>182.14600000000002</v>
          </cell>
          <cell r="AD191">
            <v>0</v>
          </cell>
          <cell r="AE191">
            <v>0</v>
          </cell>
          <cell r="AF191">
            <v>24083.375999999997</v>
          </cell>
        </row>
        <row r="192">
          <cell r="B192" t="str">
            <v xml:space="preserve">TOTAL PLANILLA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139460.83333333331</v>
          </cell>
          <cell r="N192">
            <v>55939.383333333331</v>
          </cell>
          <cell r="O192">
            <v>6606.95</v>
          </cell>
          <cell r="P192">
            <v>94992.21</v>
          </cell>
          <cell r="Q192">
            <v>12500</v>
          </cell>
          <cell r="R192">
            <v>2450</v>
          </cell>
          <cell r="S192">
            <v>4800</v>
          </cell>
          <cell r="T192">
            <v>1050</v>
          </cell>
          <cell r="U192">
            <v>5000</v>
          </cell>
          <cell r="V192">
            <v>9000</v>
          </cell>
          <cell r="W192">
            <v>1200</v>
          </cell>
          <cell r="X192">
            <v>1942.6600000000003</v>
          </cell>
          <cell r="Y192">
            <v>627.04000000000008</v>
          </cell>
          <cell r="Z192">
            <v>560.99</v>
          </cell>
          <cell r="AA192">
            <v>82</v>
          </cell>
          <cell r="AB192">
            <v>1942.2100000000003</v>
          </cell>
          <cell r="AC192">
            <v>182.14600000000002</v>
          </cell>
          <cell r="AD192">
            <v>4.2827000000000002</v>
          </cell>
          <cell r="AE192">
            <v>361.66666666666663</v>
          </cell>
          <cell r="AF192">
            <v>338702.37203333335</v>
          </cell>
        </row>
      </sheetData>
      <sheetData sheetId="4">
        <row r="6">
          <cell r="B6" t="str">
            <v>PERSONAL DOCENTE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0.05</v>
          </cell>
          <cell r="AA6">
            <v>7.0000000000000007E-2</v>
          </cell>
          <cell r="AB6">
            <v>0.09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 t="str">
            <v>ABAD JAIME EUSEBIA</v>
          </cell>
          <cell r="C7" t="str">
            <v>I</v>
          </cell>
          <cell r="D7" t="str">
            <v>F</v>
          </cell>
          <cell r="E7">
            <v>40</v>
          </cell>
          <cell r="F7">
            <v>176</v>
          </cell>
          <cell r="G7">
            <v>8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848</v>
          </cell>
          <cell r="N7">
            <v>560</v>
          </cell>
          <cell r="O7">
            <v>67.5</v>
          </cell>
          <cell r="P7">
            <v>874.5</v>
          </cell>
          <cell r="Q7">
            <v>250</v>
          </cell>
          <cell r="R7">
            <v>0</v>
          </cell>
          <cell r="S7">
            <v>0</v>
          </cell>
          <cell r="T7">
            <v>0</v>
          </cell>
          <cell r="U7">
            <v>200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2800</v>
          </cell>
        </row>
        <row r="8">
          <cell r="B8" t="str">
            <v>AGÜERO PIANA NELLY</v>
          </cell>
          <cell r="C8" t="str">
            <v>I</v>
          </cell>
          <cell r="D8" t="str">
            <v>F</v>
          </cell>
          <cell r="E8">
            <v>40</v>
          </cell>
          <cell r="F8">
            <v>176</v>
          </cell>
          <cell r="G8">
            <v>8</v>
          </cell>
          <cell r="H8">
            <v>8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848</v>
          </cell>
          <cell r="N8">
            <v>560</v>
          </cell>
          <cell r="O8">
            <v>0</v>
          </cell>
          <cell r="P8">
            <v>369.99</v>
          </cell>
          <cell r="Q8">
            <v>250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54.42</v>
          </cell>
          <cell r="Y8">
            <v>17.59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2100</v>
          </cell>
        </row>
        <row r="9">
          <cell r="B9" t="str">
            <v>ALZA MORENO VICTORIA LILIANA</v>
          </cell>
          <cell r="C9" t="str">
            <v>D</v>
          </cell>
          <cell r="D9" t="str">
            <v>F</v>
          </cell>
          <cell r="E9">
            <v>40</v>
          </cell>
          <cell r="F9">
            <v>176</v>
          </cell>
          <cell r="G9">
            <v>8</v>
          </cell>
          <cell r="H9">
            <v>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848</v>
          </cell>
          <cell r="N9">
            <v>560</v>
          </cell>
          <cell r="O9">
            <v>0</v>
          </cell>
          <cell r="P9">
            <v>542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1950</v>
          </cell>
        </row>
        <row r="10">
          <cell r="B10" t="str">
            <v>ARANA SANCHEZ MONICA</v>
          </cell>
          <cell r="C10" t="str">
            <v>I</v>
          </cell>
          <cell r="D10" t="str">
            <v>F</v>
          </cell>
          <cell r="E10">
            <v>40</v>
          </cell>
          <cell r="F10">
            <v>176</v>
          </cell>
          <cell r="G10">
            <v>8</v>
          </cell>
          <cell r="H10">
            <v>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848</v>
          </cell>
          <cell r="N10">
            <v>560</v>
          </cell>
          <cell r="O10">
            <v>67.5</v>
          </cell>
          <cell r="P10">
            <v>572.16000000000008</v>
          </cell>
          <cell r="Q10">
            <v>0</v>
          </cell>
          <cell r="R10">
            <v>0</v>
          </cell>
          <cell r="S10">
            <v>0</v>
          </cell>
          <cell r="T10">
            <v>250</v>
          </cell>
          <cell r="U10">
            <v>0</v>
          </cell>
          <cell r="V10">
            <v>0</v>
          </cell>
          <cell r="W10">
            <v>0</v>
          </cell>
          <cell r="X10">
            <v>77.34</v>
          </cell>
          <cell r="Y10">
            <v>25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2400</v>
          </cell>
        </row>
        <row r="11">
          <cell r="B11" t="str">
            <v>ARRASCO ALEGRE JORGE LUIS</v>
          </cell>
          <cell r="C11" t="str">
            <v>D</v>
          </cell>
          <cell r="D11" t="str">
            <v>M</v>
          </cell>
          <cell r="E11">
            <v>40</v>
          </cell>
          <cell r="F11">
            <v>176</v>
          </cell>
          <cell r="G11">
            <v>8</v>
          </cell>
          <cell r="H11">
            <v>8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848</v>
          </cell>
          <cell r="N11">
            <v>560</v>
          </cell>
          <cell r="O11">
            <v>67.5</v>
          </cell>
          <cell r="P11">
            <v>1062.8</v>
          </cell>
          <cell r="Q11">
            <v>250</v>
          </cell>
          <cell r="R11">
            <v>400</v>
          </cell>
          <cell r="S11">
            <v>0</v>
          </cell>
          <cell r="T11">
            <v>0</v>
          </cell>
          <cell r="U11">
            <v>200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3388.3</v>
          </cell>
        </row>
        <row r="12">
          <cell r="B12" t="str">
            <v>BANDA REYES NIRZA VANESSA</v>
          </cell>
          <cell r="C12" t="str">
            <v>D</v>
          </cell>
          <cell r="D12" t="str">
            <v>F</v>
          </cell>
          <cell r="E12">
            <v>40</v>
          </cell>
          <cell r="F12">
            <v>176</v>
          </cell>
          <cell r="G12">
            <v>8</v>
          </cell>
          <cell r="H12">
            <v>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848</v>
          </cell>
          <cell r="N12">
            <v>560</v>
          </cell>
          <cell r="O12">
            <v>67.5</v>
          </cell>
          <cell r="P12">
            <v>367</v>
          </cell>
          <cell r="Q12">
            <v>250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2092.5</v>
          </cell>
        </row>
        <row r="13">
          <cell r="B13" t="str">
            <v>BUSTAMANTE PALACIOS ZORAIDA DEL PILAR</v>
          </cell>
          <cell r="C13" t="str">
            <v>D</v>
          </cell>
          <cell r="D13" t="str">
            <v>F</v>
          </cell>
          <cell r="E13">
            <v>40</v>
          </cell>
          <cell r="F13">
            <v>176</v>
          </cell>
          <cell r="G13">
            <v>8</v>
          </cell>
          <cell r="H13">
            <v>8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848</v>
          </cell>
          <cell r="N13">
            <v>560</v>
          </cell>
          <cell r="O13">
            <v>0</v>
          </cell>
          <cell r="P13">
            <v>392</v>
          </cell>
          <cell r="Q13">
            <v>250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2050</v>
          </cell>
        </row>
        <row r="14">
          <cell r="B14" t="str">
            <v>CABREJOS FERNANDEZ CARLOS ENRIQUE MARTIN</v>
          </cell>
          <cell r="C14" t="str">
            <v>D</v>
          </cell>
          <cell r="D14" t="str">
            <v>F</v>
          </cell>
          <cell r="E14">
            <v>40</v>
          </cell>
          <cell r="F14">
            <v>176</v>
          </cell>
          <cell r="G14">
            <v>8</v>
          </cell>
          <cell r="H14">
            <v>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848</v>
          </cell>
          <cell r="N14">
            <v>560</v>
          </cell>
          <cell r="O14">
            <v>67.5</v>
          </cell>
          <cell r="P14">
            <v>300</v>
          </cell>
          <cell r="Q14">
            <v>250</v>
          </cell>
          <cell r="R14">
            <v>0</v>
          </cell>
          <cell r="S14">
            <v>0</v>
          </cell>
          <cell r="T14">
            <v>0</v>
          </cell>
          <cell r="U14">
            <v>200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2225.5</v>
          </cell>
        </row>
        <row r="15">
          <cell r="B15" t="str">
            <v>CAMPAÑA HUANAMBAL YOLANDA PAULA</v>
          </cell>
          <cell r="C15" t="str">
            <v>D</v>
          </cell>
          <cell r="D15" t="str">
            <v>F</v>
          </cell>
          <cell r="E15">
            <v>40</v>
          </cell>
          <cell r="F15">
            <v>176</v>
          </cell>
          <cell r="G15">
            <v>8</v>
          </cell>
          <cell r="H15">
            <v>8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848</v>
          </cell>
          <cell r="N15">
            <v>560</v>
          </cell>
          <cell r="O15">
            <v>67.5</v>
          </cell>
          <cell r="P15">
            <v>200</v>
          </cell>
          <cell r="Q15">
            <v>250</v>
          </cell>
          <cell r="R15">
            <v>0</v>
          </cell>
          <cell r="S15">
            <v>0</v>
          </cell>
          <cell r="T15">
            <v>0</v>
          </cell>
          <cell r="U15">
            <v>300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2225.5</v>
          </cell>
        </row>
        <row r="16">
          <cell r="B16" t="str">
            <v>CANALA ECHEVARRIA ARIAS IVAN</v>
          </cell>
          <cell r="C16" t="str">
            <v>I</v>
          </cell>
          <cell r="D16" t="str">
            <v>M</v>
          </cell>
          <cell r="E16">
            <v>40</v>
          </cell>
          <cell r="F16">
            <v>176</v>
          </cell>
          <cell r="G16">
            <v>8</v>
          </cell>
          <cell r="H16">
            <v>8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424</v>
          </cell>
          <cell r="N16">
            <v>1196</v>
          </cell>
          <cell r="O16">
            <v>67.5</v>
          </cell>
          <cell r="P16">
            <v>2038.655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6648.23</v>
          </cell>
          <cell r="AG16">
            <v>11374.384999999998</v>
          </cell>
        </row>
        <row r="17">
          <cell r="B17" t="str">
            <v>CANGAHUALA ROMO MARIA ANGELICA</v>
          </cell>
          <cell r="C17" t="str">
            <v>D</v>
          </cell>
          <cell r="D17" t="str">
            <v>F</v>
          </cell>
          <cell r="E17">
            <v>48</v>
          </cell>
          <cell r="F17">
            <v>211</v>
          </cell>
          <cell r="G17">
            <v>8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848</v>
          </cell>
          <cell r="N17">
            <v>840</v>
          </cell>
          <cell r="O17">
            <v>67.5</v>
          </cell>
          <cell r="P17">
            <v>885.66</v>
          </cell>
          <cell r="Q17">
            <v>0</v>
          </cell>
          <cell r="R17">
            <v>400</v>
          </cell>
          <cell r="S17">
            <v>800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3841.16</v>
          </cell>
        </row>
        <row r="18">
          <cell r="B18" t="str">
            <v>CASAS ZEÑA SARITA ESTHER</v>
          </cell>
          <cell r="C18" t="str">
            <v>D</v>
          </cell>
          <cell r="D18" t="str">
            <v>F</v>
          </cell>
          <cell r="E18">
            <v>40</v>
          </cell>
          <cell r="F18">
            <v>176</v>
          </cell>
          <cell r="G18">
            <v>8</v>
          </cell>
          <cell r="H18">
            <v>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848</v>
          </cell>
          <cell r="N18">
            <v>560</v>
          </cell>
          <cell r="O18">
            <v>0</v>
          </cell>
          <cell r="P18">
            <v>342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1750</v>
          </cell>
        </row>
        <row r="19">
          <cell r="B19" t="str">
            <v>CASTRO GALVEZ MONICA</v>
          </cell>
          <cell r="C19" t="str">
            <v>I</v>
          </cell>
          <cell r="D19" t="str">
            <v>F</v>
          </cell>
          <cell r="E19">
            <v>40</v>
          </cell>
          <cell r="F19">
            <v>176</v>
          </cell>
          <cell r="G19">
            <v>8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848</v>
          </cell>
          <cell r="N19">
            <v>560</v>
          </cell>
          <cell r="O19">
            <v>0</v>
          </cell>
          <cell r="P19">
            <v>491.06999999999994</v>
          </cell>
          <cell r="Q19">
            <v>0</v>
          </cell>
          <cell r="R19">
            <v>0</v>
          </cell>
          <cell r="S19">
            <v>0</v>
          </cell>
          <cell r="T19">
            <v>350</v>
          </cell>
          <cell r="U19">
            <v>0</v>
          </cell>
          <cell r="V19">
            <v>0</v>
          </cell>
          <cell r="W19">
            <v>0</v>
          </cell>
          <cell r="X19">
            <v>76.319999999999993</v>
          </cell>
          <cell r="Y19">
            <v>24.61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2350</v>
          </cell>
        </row>
        <row r="20">
          <cell r="B20" t="str">
            <v>CASTRO SAMILLAN SUSANA</v>
          </cell>
          <cell r="C20" t="str">
            <v>I</v>
          </cell>
          <cell r="D20" t="str">
            <v>F</v>
          </cell>
          <cell r="E20">
            <v>26</v>
          </cell>
          <cell r="F20">
            <v>114</v>
          </cell>
          <cell r="G20">
            <v>8</v>
          </cell>
          <cell r="H20">
            <v>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848</v>
          </cell>
          <cell r="N20">
            <v>64</v>
          </cell>
          <cell r="O20">
            <v>0</v>
          </cell>
          <cell r="P20">
            <v>663.12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99.64</v>
          </cell>
          <cell r="Y20">
            <v>32.14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1706.9</v>
          </cell>
        </row>
        <row r="21">
          <cell r="B21" t="str">
            <v>CASTRO VASQUEZ GLORIA</v>
          </cell>
          <cell r="C21" t="str">
            <v>I</v>
          </cell>
          <cell r="D21" t="str">
            <v>F</v>
          </cell>
          <cell r="E21">
            <v>40</v>
          </cell>
          <cell r="F21">
            <v>176</v>
          </cell>
          <cell r="G21">
            <v>8</v>
          </cell>
          <cell r="H21">
            <v>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848</v>
          </cell>
          <cell r="N21">
            <v>560</v>
          </cell>
          <cell r="O21">
            <v>0</v>
          </cell>
          <cell r="P21">
            <v>642</v>
          </cell>
          <cell r="Q21">
            <v>250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2300</v>
          </cell>
        </row>
        <row r="22">
          <cell r="B22" t="str">
            <v>CHICOMA CHANKAY ROXANA CEDELINDA</v>
          </cell>
          <cell r="C22" t="str">
            <v>I</v>
          </cell>
          <cell r="D22" t="str">
            <v>F</v>
          </cell>
          <cell r="E22">
            <v>40</v>
          </cell>
          <cell r="F22">
            <v>176</v>
          </cell>
          <cell r="G22">
            <v>8</v>
          </cell>
          <cell r="H22">
            <v>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848</v>
          </cell>
          <cell r="N22">
            <v>560</v>
          </cell>
          <cell r="O22">
            <v>67.5</v>
          </cell>
          <cell r="P22">
            <v>300</v>
          </cell>
          <cell r="Q22">
            <v>250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2025.5</v>
          </cell>
        </row>
        <row r="23">
          <cell r="B23" t="str">
            <v>CHICOMA FLORES KARINA JASMIN</v>
          </cell>
          <cell r="C23" t="str">
            <v>D</v>
          </cell>
          <cell r="D23" t="str">
            <v>F</v>
          </cell>
          <cell r="E23">
            <v>31.4</v>
          </cell>
          <cell r="F23">
            <v>138</v>
          </cell>
          <cell r="G23">
            <v>8</v>
          </cell>
          <cell r="H23">
            <v>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848</v>
          </cell>
          <cell r="N23">
            <v>256</v>
          </cell>
          <cell r="O23">
            <v>0</v>
          </cell>
          <cell r="P23">
            <v>596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1700</v>
          </cell>
        </row>
        <row r="24">
          <cell r="B24" t="str">
            <v>CHIMOY ESQUIVES ROSA BEATRIZ</v>
          </cell>
          <cell r="C24" t="str">
            <v>I</v>
          </cell>
          <cell r="D24" t="str">
            <v>F</v>
          </cell>
          <cell r="E24">
            <v>40</v>
          </cell>
          <cell r="F24">
            <v>176</v>
          </cell>
          <cell r="G24">
            <v>8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848</v>
          </cell>
          <cell r="N24">
            <v>560</v>
          </cell>
          <cell r="O24">
            <v>0</v>
          </cell>
          <cell r="P24">
            <v>1324.76</v>
          </cell>
          <cell r="Q24">
            <v>0</v>
          </cell>
          <cell r="R24">
            <v>0</v>
          </cell>
          <cell r="S24">
            <v>800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3532.76</v>
          </cell>
        </row>
        <row r="25">
          <cell r="B25" t="str">
            <v>CHUNG CHANG DE KCAM DORA PICTAU</v>
          </cell>
          <cell r="C25" t="str">
            <v>D</v>
          </cell>
          <cell r="D25" t="str">
            <v>F</v>
          </cell>
          <cell r="E25">
            <v>40</v>
          </cell>
          <cell r="F25">
            <v>176</v>
          </cell>
          <cell r="G25">
            <v>8</v>
          </cell>
          <cell r="H25">
            <v>8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848</v>
          </cell>
          <cell r="N25">
            <v>560</v>
          </cell>
          <cell r="O25">
            <v>67.5</v>
          </cell>
          <cell r="P25">
            <v>242</v>
          </cell>
          <cell r="Q25">
            <v>250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1967.5</v>
          </cell>
        </row>
        <row r="26">
          <cell r="B26" t="str">
            <v>CORNEJO BARDALES LUISA MARCELA</v>
          </cell>
          <cell r="C26" t="str">
            <v>I</v>
          </cell>
          <cell r="D26" t="str">
            <v>F</v>
          </cell>
          <cell r="E26">
            <v>40</v>
          </cell>
          <cell r="F26">
            <v>176</v>
          </cell>
          <cell r="G26">
            <v>8</v>
          </cell>
          <cell r="H26">
            <v>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848</v>
          </cell>
          <cell r="N26">
            <v>560</v>
          </cell>
          <cell r="O26">
            <v>67.5</v>
          </cell>
          <cell r="P26">
            <v>1007.15</v>
          </cell>
          <cell r="Q26">
            <v>0</v>
          </cell>
          <cell r="R26">
            <v>0</v>
          </cell>
          <cell r="S26">
            <v>800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3282.65</v>
          </cell>
        </row>
        <row r="27">
          <cell r="B27" t="str">
            <v>CORNEJO REYES VICKY LESLY</v>
          </cell>
          <cell r="C27" t="str">
            <v>D</v>
          </cell>
          <cell r="D27" t="str">
            <v>F</v>
          </cell>
          <cell r="E27">
            <v>40</v>
          </cell>
          <cell r="F27">
            <v>176</v>
          </cell>
          <cell r="G27">
            <v>8</v>
          </cell>
          <cell r="H27">
            <v>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848</v>
          </cell>
          <cell r="N27">
            <v>560</v>
          </cell>
          <cell r="O27">
            <v>67.5</v>
          </cell>
          <cell r="P27">
            <v>392</v>
          </cell>
          <cell r="Q27">
            <v>250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2117.5</v>
          </cell>
        </row>
        <row r="28">
          <cell r="B28" t="str">
            <v>CORTEZ CASTILLO PEDRO ENRIQUE</v>
          </cell>
          <cell r="C28" t="str">
            <v>D</v>
          </cell>
          <cell r="D28" t="str">
            <v>F</v>
          </cell>
          <cell r="E28">
            <v>40</v>
          </cell>
          <cell r="F28">
            <v>176</v>
          </cell>
          <cell r="G28">
            <v>8</v>
          </cell>
          <cell r="H28">
            <v>8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848</v>
          </cell>
          <cell r="N28">
            <v>560</v>
          </cell>
          <cell r="O28">
            <v>67.5</v>
          </cell>
          <cell r="P28">
            <v>292</v>
          </cell>
          <cell r="Q28">
            <v>250</v>
          </cell>
          <cell r="R28">
            <v>0</v>
          </cell>
          <cell r="S28">
            <v>0</v>
          </cell>
          <cell r="T28">
            <v>0</v>
          </cell>
          <cell r="U28">
            <v>300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2317.5</v>
          </cell>
        </row>
        <row r="29">
          <cell r="B29" t="str">
            <v>COSTILLA TORRES JORGE HUGO</v>
          </cell>
          <cell r="C29" t="str">
            <v>D</v>
          </cell>
          <cell r="D29" t="str">
            <v>F</v>
          </cell>
          <cell r="E29">
            <v>40</v>
          </cell>
          <cell r="F29">
            <v>176</v>
          </cell>
          <cell r="G29">
            <v>8</v>
          </cell>
          <cell r="H29">
            <v>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848</v>
          </cell>
          <cell r="N29">
            <v>560</v>
          </cell>
          <cell r="O29">
            <v>0</v>
          </cell>
          <cell r="P29">
            <v>492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1900</v>
          </cell>
        </row>
        <row r="30">
          <cell r="B30" t="str">
            <v>CUEVA CASTILLO JUDITG MARIA</v>
          </cell>
          <cell r="C30" t="str">
            <v>D</v>
          </cell>
          <cell r="D30" t="str">
            <v>F</v>
          </cell>
          <cell r="E30">
            <v>39.200000000000003</v>
          </cell>
          <cell r="F30">
            <v>172</v>
          </cell>
          <cell r="G30">
            <v>8</v>
          </cell>
          <cell r="H30">
            <v>8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848</v>
          </cell>
          <cell r="N30">
            <v>528</v>
          </cell>
          <cell r="O30">
            <v>67.5</v>
          </cell>
          <cell r="P30">
            <v>306.5</v>
          </cell>
          <cell r="Q30">
            <v>250</v>
          </cell>
          <cell r="R30">
            <v>0</v>
          </cell>
          <cell r="S30">
            <v>0</v>
          </cell>
          <cell r="T30">
            <v>0</v>
          </cell>
          <cell r="U30">
            <v>200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2200</v>
          </cell>
        </row>
        <row r="31">
          <cell r="B31" t="str">
            <v>CUEVA ESPINAL HAMILTON GREGORY</v>
          </cell>
          <cell r="C31" t="str">
            <v>D</v>
          </cell>
          <cell r="D31" t="str">
            <v>F</v>
          </cell>
          <cell r="E31">
            <v>40</v>
          </cell>
          <cell r="F31">
            <v>176</v>
          </cell>
          <cell r="G31">
            <v>8</v>
          </cell>
          <cell r="H31">
            <v>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848</v>
          </cell>
          <cell r="N31">
            <v>560</v>
          </cell>
          <cell r="O31">
            <v>67.5</v>
          </cell>
          <cell r="P31">
            <v>242</v>
          </cell>
          <cell r="Q31">
            <v>250</v>
          </cell>
          <cell r="R31">
            <v>0</v>
          </cell>
          <cell r="S31">
            <v>0</v>
          </cell>
          <cell r="T31">
            <v>200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2167.5</v>
          </cell>
        </row>
        <row r="32">
          <cell r="B32" t="str">
            <v>CUMPA VASQUEZ JORGE ANTONIO</v>
          </cell>
          <cell r="C32" t="str">
            <v>D</v>
          </cell>
          <cell r="D32" t="str">
            <v>F</v>
          </cell>
          <cell r="E32">
            <v>24</v>
          </cell>
          <cell r="F32">
            <v>106</v>
          </cell>
          <cell r="G32">
            <v>8</v>
          </cell>
          <cell r="H32">
            <v>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848</v>
          </cell>
          <cell r="N32">
            <v>531.95000000000005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1379.95</v>
          </cell>
        </row>
        <row r="33">
          <cell r="B33" t="str">
            <v>DAVILA UGAZ MARCELA</v>
          </cell>
          <cell r="C33" t="str">
            <v>I</v>
          </cell>
          <cell r="D33" t="str">
            <v>F</v>
          </cell>
          <cell r="E33">
            <v>40</v>
          </cell>
          <cell r="F33">
            <v>176</v>
          </cell>
          <cell r="G33">
            <v>8</v>
          </cell>
          <cell r="H33">
            <v>8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848</v>
          </cell>
          <cell r="N33">
            <v>560</v>
          </cell>
          <cell r="O33">
            <v>67.5</v>
          </cell>
          <cell r="P33">
            <v>1227.2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800</v>
          </cell>
          <cell r="X33">
            <v>55.75</v>
          </cell>
          <cell r="Y33">
            <v>17.96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3576.41</v>
          </cell>
        </row>
        <row r="34">
          <cell r="B34" t="str">
            <v>DAVILA VALDERA LADY VIOLETA</v>
          </cell>
          <cell r="C34" t="str">
            <v>D</v>
          </cell>
          <cell r="D34" t="str">
            <v>F</v>
          </cell>
          <cell r="E34">
            <v>40</v>
          </cell>
          <cell r="F34">
            <v>176</v>
          </cell>
          <cell r="G34">
            <v>8</v>
          </cell>
          <cell r="H34">
            <v>8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848</v>
          </cell>
          <cell r="N34">
            <v>560</v>
          </cell>
          <cell r="O34">
            <v>0</v>
          </cell>
          <cell r="P34">
            <v>442</v>
          </cell>
          <cell r="Q34">
            <v>250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2100</v>
          </cell>
        </row>
        <row r="35">
          <cell r="B35" t="str">
            <v>DELGADO LEYVA MIGUEL</v>
          </cell>
          <cell r="C35" t="str">
            <v>I</v>
          </cell>
          <cell r="D35" t="str">
            <v>M</v>
          </cell>
          <cell r="E35">
            <v>40</v>
          </cell>
          <cell r="F35">
            <v>176</v>
          </cell>
          <cell r="G35">
            <v>8</v>
          </cell>
          <cell r="H35">
            <v>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848</v>
          </cell>
          <cell r="N35">
            <v>560</v>
          </cell>
          <cell r="O35">
            <v>0</v>
          </cell>
          <cell r="P35">
            <v>628.29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85.93</v>
          </cell>
          <cell r="Y35">
            <v>27.78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2150</v>
          </cell>
        </row>
        <row r="36">
          <cell r="B36" t="str">
            <v>DIANDERAS HUAIHUACA JUAN CARLOS</v>
          </cell>
          <cell r="C36" t="str">
            <v>D</v>
          </cell>
          <cell r="D36" t="str">
            <v>M</v>
          </cell>
          <cell r="E36">
            <v>40</v>
          </cell>
          <cell r="F36">
            <v>176</v>
          </cell>
          <cell r="G36">
            <v>8</v>
          </cell>
          <cell r="H36">
            <v>8</v>
          </cell>
          <cell r="K36">
            <v>0</v>
          </cell>
          <cell r="L36">
            <v>0</v>
          </cell>
          <cell r="M36">
            <v>848</v>
          </cell>
          <cell r="N36">
            <v>560</v>
          </cell>
          <cell r="O36">
            <v>67.5</v>
          </cell>
          <cell r="P36">
            <v>5404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2000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8879.5</v>
          </cell>
        </row>
        <row r="37">
          <cell r="B37" t="str">
            <v>DIAZ ZULOETA HOYOS EVELYN LAURA</v>
          </cell>
          <cell r="C37" t="str">
            <v>D</v>
          </cell>
          <cell r="D37" t="str">
            <v>F</v>
          </cell>
          <cell r="E37">
            <v>40</v>
          </cell>
          <cell r="F37">
            <v>176</v>
          </cell>
          <cell r="G37">
            <v>8</v>
          </cell>
          <cell r="H37">
            <v>8</v>
          </cell>
          <cell r="K37">
            <v>0</v>
          </cell>
          <cell r="L37">
            <v>0</v>
          </cell>
          <cell r="M37">
            <v>848</v>
          </cell>
          <cell r="N37">
            <v>560</v>
          </cell>
          <cell r="O37">
            <v>0</v>
          </cell>
          <cell r="P37">
            <v>542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1950</v>
          </cell>
        </row>
        <row r="38">
          <cell r="B38" t="str">
            <v>ESPINOZA GALVEZ VIRGINIA AMPARO</v>
          </cell>
          <cell r="C38" t="str">
            <v>D</v>
          </cell>
          <cell r="D38" t="str">
            <v>F</v>
          </cell>
          <cell r="E38">
            <v>26</v>
          </cell>
          <cell r="F38">
            <v>111</v>
          </cell>
          <cell r="G38">
            <v>8</v>
          </cell>
          <cell r="H38">
            <v>8</v>
          </cell>
          <cell r="K38">
            <v>0</v>
          </cell>
          <cell r="L38">
            <v>0</v>
          </cell>
          <cell r="M38">
            <v>848</v>
          </cell>
          <cell r="N38">
            <v>40</v>
          </cell>
          <cell r="O38">
            <v>67.5</v>
          </cell>
          <cell r="P38">
            <v>862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1817.5</v>
          </cell>
        </row>
        <row r="39">
          <cell r="B39" t="str">
            <v>ESTELA VASQUEZ EDGARD</v>
          </cell>
          <cell r="C39" t="str">
            <v>I</v>
          </cell>
          <cell r="D39" t="str">
            <v>M</v>
          </cell>
          <cell r="E39">
            <v>30</v>
          </cell>
          <cell r="F39">
            <v>132</v>
          </cell>
          <cell r="G39">
            <v>8</v>
          </cell>
          <cell r="H39">
            <v>8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848</v>
          </cell>
          <cell r="N39">
            <v>208</v>
          </cell>
          <cell r="O39">
            <v>67.5</v>
          </cell>
          <cell r="P39">
            <v>726.5</v>
          </cell>
          <cell r="Q39">
            <v>250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2100</v>
          </cell>
        </row>
        <row r="40">
          <cell r="B40" t="str">
            <v>FUSTAMANTE VASQUEZ YURI YESENIA</v>
          </cell>
          <cell r="C40" t="str">
            <v>I</v>
          </cell>
          <cell r="D40" t="str">
            <v>F</v>
          </cell>
          <cell r="E40">
            <v>40</v>
          </cell>
          <cell r="F40">
            <v>176</v>
          </cell>
          <cell r="G40">
            <v>8</v>
          </cell>
          <cell r="H40">
            <v>8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848</v>
          </cell>
          <cell r="N40">
            <v>560</v>
          </cell>
          <cell r="O40">
            <v>67.5</v>
          </cell>
          <cell r="P40">
            <v>392</v>
          </cell>
          <cell r="Q40">
            <v>250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2117.5</v>
          </cell>
        </row>
        <row r="41">
          <cell r="B41" t="str">
            <v>GALARRETA APAESTEGUI MAYTE CECILIA</v>
          </cell>
          <cell r="C41" t="str">
            <v>I</v>
          </cell>
          <cell r="D41" t="str">
            <v>M</v>
          </cell>
          <cell r="E41">
            <v>40</v>
          </cell>
          <cell r="F41">
            <v>176</v>
          </cell>
          <cell r="G41">
            <v>8</v>
          </cell>
          <cell r="H41">
            <v>8</v>
          </cell>
          <cell r="I41">
            <v>0</v>
          </cell>
          <cell r="J41">
            <v>0</v>
          </cell>
          <cell r="L41">
            <v>0</v>
          </cell>
          <cell r="M41">
            <v>848</v>
          </cell>
          <cell r="N41">
            <v>560</v>
          </cell>
          <cell r="O41">
            <v>67.5</v>
          </cell>
          <cell r="P41">
            <v>3167.38</v>
          </cell>
          <cell r="Q41">
            <v>0</v>
          </cell>
          <cell r="R41">
            <v>0</v>
          </cell>
          <cell r="S41">
            <v>800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5442.88</v>
          </cell>
        </row>
        <row r="42">
          <cell r="B42" t="str">
            <v>GAMONAL MACHUCA LILIANA</v>
          </cell>
          <cell r="C42" t="str">
            <v>I</v>
          </cell>
          <cell r="D42" t="str">
            <v>F</v>
          </cell>
          <cell r="E42">
            <v>40</v>
          </cell>
          <cell r="F42">
            <v>176</v>
          </cell>
          <cell r="G42">
            <v>8</v>
          </cell>
          <cell r="H42">
            <v>8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848</v>
          </cell>
          <cell r="N42">
            <v>560</v>
          </cell>
          <cell r="O42">
            <v>67.5</v>
          </cell>
          <cell r="P42">
            <v>374.5</v>
          </cell>
          <cell r="Q42">
            <v>250</v>
          </cell>
          <cell r="R42">
            <v>0</v>
          </cell>
          <cell r="S42">
            <v>0</v>
          </cell>
          <cell r="T42">
            <v>0</v>
          </cell>
          <cell r="U42">
            <v>200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2300</v>
          </cell>
        </row>
        <row r="43">
          <cell r="B43" t="str">
            <v>GAVIDIA PEÑA GLADYS</v>
          </cell>
          <cell r="C43" t="str">
            <v>I</v>
          </cell>
          <cell r="D43" t="str">
            <v>F</v>
          </cell>
          <cell r="E43">
            <v>40</v>
          </cell>
          <cell r="F43">
            <v>176</v>
          </cell>
          <cell r="G43">
            <v>8</v>
          </cell>
          <cell r="H43">
            <v>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848</v>
          </cell>
          <cell r="N43">
            <v>560</v>
          </cell>
          <cell r="O43">
            <v>0</v>
          </cell>
          <cell r="P43">
            <v>903.21</v>
          </cell>
          <cell r="Q43">
            <v>250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95.65</v>
          </cell>
          <cell r="Y43">
            <v>30.91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2687.77</v>
          </cell>
        </row>
        <row r="44">
          <cell r="B44" t="str">
            <v>GONZALES NAVARRO MONICA IVONNE</v>
          </cell>
          <cell r="C44" t="str">
            <v>I</v>
          </cell>
          <cell r="D44" t="str">
            <v>F</v>
          </cell>
          <cell r="E44">
            <v>40</v>
          </cell>
          <cell r="F44">
            <v>176</v>
          </cell>
          <cell r="G44">
            <v>8</v>
          </cell>
          <cell r="H44">
            <v>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848</v>
          </cell>
          <cell r="N44">
            <v>560</v>
          </cell>
          <cell r="O44">
            <v>67.5</v>
          </cell>
          <cell r="P44">
            <v>528.21</v>
          </cell>
          <cell r="Q44">
            <v>250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69.05</v>
          </cell>
          <cell r="Y44">
            <v>22.24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2345</v>
          </cell>
        </row>
        <row r="45">
          <cell r="B45" t="str">
            <v>GONZALES VERA MARIA LUZ</v>
          </cell>
          <cell r="C45" t="str">
            <v>I</v>
          </cell>
          <cell r="D45" t="str">
            <v>F</v>
          </cell>
          <cell r="E45">
            <v>40</v>
          </cell>
          <cell r="F45">
            <v>176</v>
          </cell>
          <cell r="G45">
            <v>8</v>
          </cell>
          <cell r="H45">
            <v>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848</v>
          </cell>
          <cell r="N45">
            <v>560</v>
          </cell>
          <cell r="O45">
            <v>67.5</v>
          </cell>
          <cell r="P45">
            <v>543.6400000000001</v>
          </cell>
          <cell r="Q45">
            <v>0</v>
          </cell>
          <cell r="R45">
            <v>0</v>
          </cell>
          <cell r="S45">
            <v>0</v>
          </cell>
          <cell r="T45">
            <v>250</v>
          </cell>
          <cell r="U45">
            <v>0</v>
          </cell>
          <cell r="V45">
            <v>0</v>
          </cell>
          <cell r="W45">
            <v>0</v>
          </cell>
          <cell r="X45">
            <v>57.39</v>
          </cell>
          <cell r="Y45">
            <v>18.47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2345</v>
          </cell>
        </row>
        <row r="46">
          <cell r="B46" t="str">
            <v>GUEVARA TELLO JORGE</v>
          </cell>
          <cell r="C46" t="str">
            <v>I</v>
          </cell>
          <cell r="D46" t="str">
            <v>M</v>
          </cell>
          <cell r="E46">
            <v>40</v>
          </cell>
          <cell r="F46">
            <v>176</v>
          </cell>
          <cell r="G46">
            <v>8</v>
          </cell>
          <cell r="H46">
            <v>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848</v>
          </cell>
          <cell r="N46">
            <v>560</v>
          </cell>
          <cell r="O46">
            <v>0</v>
          </cell>
          <cell r="P46">
            <v>772.77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90.13</v>
          </cell>
          <cell r="Y46">
            <v>29.1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2300</v>
          </cell>
        </row>
        <row r="47">
          <cell r="B47" t="str">
            <v>HERNANDEZ CENTURION ADITA AMALIA</v>
          </cell>
          <cell r="C47" t="str">
            <v>D</v>
          </cell>
          <cell r="D47" t="str">
            <v>F</v>
          </cell>
          <cell r="E47">
            <v>40</v>
          </cell>
          <cell r="F47">
            <v>176</v>
          </cell>
          <cell r="G47">
            <v>8</v>
          </cell>
          <cell r="H47">
            <v>8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848</v>
          </cell>
          <cell r="N47">
            <v>560</v>
          </cell>
          <cell r="O47">
            <v>67.5</v>
          </cell>
          <cell r="P47">
            <v>474.5</v>
          </cell>
          <cell r="Q47">
            <v>250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2200</v>
          </cell>
        </row>
        <row r="48">
          <cell r="B48" t="str">
            <v>HERNANDEZ GIRON MIKE HAMILTON</v>
          </cell>
          <cell r="C48" t="str">
            <v>I</v>
          </cell>
          <cell r="D48" t="str">
            <v>M</v>
          </cell>
          <cell r="E48">
            <v>40</v>
          </cell>
          <cell r="F48">
            <v>176</v>
          </cell>
          <cell r="G48">
            <v>8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848</v>
          </cell>
          <cell r="N48">
            <v>560</v>
          </cell>
          <cell r="O48">
            <v>0</v>
          </cell>
          <cell r="P48">
            <v>450</v>
          </cell>
          <cell r="Q48">
            <v>250</v>
          </cell>
          <cell r="R48">
            <v>0</v>
          </cell>
          <cell r="S48">
            <v>0</v>
          </cell>
          <cell r="T48">
            <v>0</v>
          </cell>
          <cell r="U48">
            <v>400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2508</v>
          </cell>
        </row>
        <row r="49">
          <cell r="B49" t="str">
            <v>HERRERA BALCAZAR CARMEN</v>
          </cell>
          <cell r="C49" t="str">
            <v>I</v>
          </cell>
          <cell r="D49" t="str">
            <v>F</v>
          </cell>
          <cell r="E49">
            <v>40</v>
          </cell>
          <cell r="F49">
            <v>176</v>
          </cell>
          <cell r="G49">
            <v>8</v>
          </cell>
          <cell r="H49">
            <v>8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848</v>
          </cell>
          <cell r="N49">
            <v>560</v>
          </cell>
          <cell r="O49">
            <v>67.5</v>
          </cell>
          <cell r="P49">
            <v>1292.5</v>
          </cell>
          <cell r="Q49">
            <v>250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114.88</v>
          </cell>
          <cell r="Y49">
            <v>37.119999999999997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3170</v>
          </cell>
        </row>
        <row r="50">
          <cell r="B50" t="str">
            <v>HORNE BRINE MOLLY ELIZABETH</v>
          </cell>
          <cell r="C50" t="str">
            <v>D</v>
          </cell>
          <cell r="D50" t="str">
            <v>F</v>
          </cell>
          <cell r="E50">
            <v>40</v>
          </cell>
          <cell r="F50">
            <v>176</v>
          </cell>
          <cell r="G50">
            <v>8</v>
          </cell>
          <cell r="H50">
            <v>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848</v>
          </cell>
          <cell r="N50">
            <v>560</v>
          </cell>
          <cell r="O50">
            <v>0</v>
          </cell>
          <cell r="P50">
            <v>1987.65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200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3595.65</v>
          </cell>
        </row>
        <row r="51">
          <cell r="B51" t="str">
            <v>LEON SOTO MARTINA</v>
          </cell>
          <cell r="C51" t="str">
            <v>I</v>
          </cell>
          <cell r="D51" t="str">
            <v>F</v>
          </cell>
          <cell r="E51">
            <v>40</v>
          </cell>
          <cell r="F51">
            <v>176</v>
          </cell>
          <cell r="G51">
            <v>8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848</v>
          </cell>
          <cell r="N51">
            <v>560</v>
          </cell>
          <cell r="O51">
            <v>67.5</v>
          </cell>
          <cell r="P51">
            <v>637.16000000000008</v>
          </cell>
          <cell r="Q51">
            <v>250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62.3</v>
          </cell>
          <cell r="Y51">
            <v>20.04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2445</v>
          </cell>
        </row>
        <row r="52">
          <cell r="B52" t="str">
            <v>LEYVA MEZA MARCEL ULISES</v>
          </cell>
          <cell r="C52" t="str">
            <v>D</v>
          </cell>
          <cell r="D52" t="str">
            <v>F</v>
          </cell>
          <cell r="E52">
            <v>40</v>
          </cell>
          <cell r="F52">
            <v>176</v>
          </cell>
          <cell r="G52">
            <v>8</v>
          </cell>
          <cell r="H52">
            <v>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848</v>
          </cell>
          <cell r="N52">
            <v>560</v>
          </cell>
          <cell r="O52">
            <v>67.5</v>
          </cell>
          <cell r="P52">
            <v>342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1817.5</v>
          </cell>
        </row>
        <row r="53">
          <cell r="B53" t="str">
            <v>MAITTRE GASTELO DE VILCHEZ LEDY ELDA</v>
          </cell>
          <cell r="C53" t="str">
            <v>I</v>
          </cell>
          <cell r="D53" t="str">
            <v>F</v>
          </cell>
          <cell r="E53">
            <v>40</v>
          </cell>
          <cell r="F53">
            <v>176</v>
          </cell>
          <cell r="G53">
            <v>8</v>
          </cell>
          <cell r="H53">
            <v>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848</v>
          </cell>
          <cell r="N53">
            <v>560</v>
          </cell>
          <cell r="O53">
            <v>0</v>
          </cell>
          <cell r="P53">
            <v>1090.3600000000001</v>
          </cell>
          <cell r="Q53">
            <v>250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127.36</v>
          </cell>
          <cell r="Y53">
            <v>41.04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2916.76</v>
          </cell>
        </row>
        <row r="54">
          <cell r="B54" t="str">
            <v>MAJAIL MAYORGA MARI GRABIELA</v>
          </cell>
          <cell r="C54" t="str">
            <v>I</v>
          </cell>
          <cell r="D54" t="str">
            <v>F</v>
          </cell>
          <cell r="E54">
            <v>40</v>
          </cell>
          <cell r="F54">
            <v>176</v>
          </cell>
          <cell r="G54">
            <v>8</v>
          </cell>
          <cell r="H54">
            <v>8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848</v>
          </cell>
          <cell r="N54">
            <v>560</v>
          </cell>
          <cell r="O54">
            <v>0</v>
          </cell>
          <cell r="P54">
            <v>392</v>
          </cell>
          <cell r="Q54">
            <v>250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2050</v>
          </cell>
        </row>
        <row r="55">
          <cell r="B55" t="str">
            <v>MARIN SOJO JORGE HERNAN</v>
          </cell>
          <cell r="C55" t="str">
            <v>I</v>
          </cell>
          <cell r="D55" t="str">
            <v>F</v>
          </cell>
          <cell r="E55">
            <v>44</v>
          </cell>
          <cell r="F55">
            <v>194</v>
          </cell>
          <cell r="G55">
            <v>8</v>
          </cell>
          <cell r="H55">
            <v>8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848</v>
          </cell>
          <cell r="N55">
            <v>704</v>
          </cell>
          <cell r="O55">
            <v>67.5</v>
          </cell>
          <cell r="P55">
            <v>1754.31</v>
          </cell>
          <cell r="Q55">
            <v>0</v>
          </cell>
          <cell r="R55">
            <v>400</v>
          </cell>
          <cell r="S55">
            <v>800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4573.8099999999995</v>
          </cell>
        </row>
        <row r="56">
          <cell r="B56" t="str">
            <v>MELENDEZ MANTILLA MARIA TERESA</v>
          </cell>
          <cell r="C56" t="str">
            <v>D</v>
          </cell>
          <cell r="D56" t="str">
            <v>F</v>
          </cell>
          <cell r="E56">
            <v>40</v>
          </cell>
          <cell r="F56">
            <v>176</v>
          </cell>
          <cell r="G56">
            <v>8</v>
          </cell>
          <cell r="H56">
            <v>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848</v>
          </cell>
          <cell r="N56">
            <v>560</v>
          </cell>
          <cell r="O56">
            <v>67.5</v>
          </cell>
          <cell r="P56">
            <v>492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1967.5</v>
          </cell>
        </row>
        <row r="57">
          <cell r="B57" t="str">
            <v>MELGAR MUÑIZ MARIANNA</v>
          </cell>
          <cell r="C57" t="str">
            <v>I</v>
          </cell>
          <cell r="D57" t="str">
            <v>F</v>
          </cell>
          <cell r="E57">
            <v>40</v>
          </cell>
          <cell r="F57">
            <v>176</v>
          </cell>
          <cell r="G57">
            <v>8</v>
          </cell>
          <cell r="H57">
            <v>8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848</v>
          </cell>
          <cell r="N57">
            <v>560</v>
          </cell>
          <cell r="O57">
            <v>67.5</v>
          </cell>
          <cell r="P57">
            <v>1826.93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2000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5302.43</v>
          </cell>
        </row>
        <row r="58">
          <cell r="B58" t="str">
            <v>MENDOZA UGAS LALINDA</v>
          </cell>
          <cell r="C58" t="str">
            <v>D</v>
          </cell>
          <cell r="D58" t="str">
            <v>F</v>
          </cell>
          <cell r="E58">
            <v>40</v>
          </cell>
          <cell r="F58">
            <v>176</v>
          </cell>
          <cell r="G58">
            <v>8</v>
          </cell>
          <cell r="H58">
            <v>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848</v>
          </cell>
          <cell r="N58">
            <v>560</v>
          </cell>
          <cell r="O58">
            <v>0</v>
          </cell>
          <cell r="P58">
            <v>1299.5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2707.5</v>
          </cell>
        </row>
        <row r="59">
          <cell r="B59" t="str">
            <v>MERA MONSALVE CESAR</v>
          </cell>
          <cell r="C59" t="str">
            <v>I</v>
          </cell>
          <cell r="D59" t="str">
            <v>M</v>
          </cell>
          <cell r="E59">
            <v>24</v>
          </cell>
          <cell r="F59">
            <v>106</v>
          </cell>
          <cell r="G59">
            <v>8</v>
          </cell>
          <cell r="H59">
            <v>8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848</v>
          </cell>
          <cell r="N59">
            <v>0</v>
          </cell>
          <cell r="O59">
            <v>67.5</v>
          </cell>
          <cell r="P59">
            <v>543.77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39.9</v>
          </cell>
          <cell r="Y59">
            <v>12.83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1512</v>
          </cell>
        </row>
        <row r="60">
          <cell r="B60" t="str">
            <v>MESTANZA HURTADO CYNTHIA DEL ROCIO</v>
          </cell>
          <cell r="C60" t="str">
            <v>D</v>
          </cell>
          <cell r="D60" t="str">
            <v>F</v>
          </cell>
          <cell r="E60">
            <v>40</v>
          </cell>
          <cell r="F60">
            <v>176</v>
          </cell>
          <cell r="G60">
            <v>8</v>
          </cell>
          <cell r="H60">
            <v>8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848</v>
          </cell>
          <cell r="N60">
            <v>560</v>
          </cell>
          <cell r="O60">
            <v>67.5</v>
          </cell>
          <cell r="P60">
            <v>292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1767.5</v>
          </cell>
        </row>
        <row r="61">
          <cell r="B61" t="str">
            <v>MOCARRO AGUILAR MERY GIOVANNY</v>
          </cell>
          <cell r="C61" t="str">
            <v>I</v>
          </cell>
          <cell r="D61" t="str">
            <v>F</v>
          </cell>
          <cell r="E61">
            <v>40</v>
          </cell>
          <cell r="F61">
            <v>176</v>
          </cell>
          <cell r="G61">
            <v>8</v>
          </cell>
          <cell r="H61">
            <v>8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848</v>
          </cell>
          <cell r="N61">
            <v>560</v>
          </cell>
          <cell r="O61">
            <v>67.5</v>
          </cell>
          <cell r="P61">
            <v>2318.11</v>
          </cell>
          <cell r="Q61">
            <v>250</v>
          </cell>
          <cell r="R61">
            <v>0</v>
          </cell>
          <cell r="S61">
            <v>0</v>
          </cell>
          <cell r="T61">
            <v>0</v>
          </cell>
          <cell r="U61">
            <v>200</v>
          </cell>
          <cell r="V61">
            <v>0</v>
          </cell>
          <cell r="W61">
            <v>0</v>
          </cell>
          <cell r="X61">
            <v>91.66</v>
          </cell>
          <cell r="Y61">
            <v>29.63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4364.9000000000005</v>
          </cell>
        </row>
        <row r="62">
          <cell r="B62" t="str">
            <v>MOCARRO WILLIS MARIA LUCIA</v>
          </cell>
          <cell r="C62" t="str">
            <v>D</v>
          </cell>
          <cell r="D62" t="str">
            <v>F</v>
          </cell>
          <cell r="E62">
            <v>40</v>
          </cell>
          <cell r="F62">
            <v>176</v>
          </cell>
          <cell r="G62">
            <v>8</v>
          </cell>
          <cell r="H62">
            <v>8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848</v>
          </cell>
          <cell r="N62">
            <v>560</v>
          </cell>
          <cell r="O62">
            <v>0</v>
          </cell>
          <cell r="P62">
            <v>617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2025</v>
          </cell>
        </row>
        <row r="63">
          <cell r="B63" t="str">
            <v>MONTENEGRO REQUEJO MARIA ANTONIETA</v>
          </cell>
          <cell r="C63" t="str">
            <v>I</v>
          </cell>
          <cell r="D63" t="str">
            <v>F</v>
          </cell>
          <cell r="E63">
            <v>40</v>
          </cell>
          <cell r="F63">
            <v>176</v>
          </cell>
          <cell r="G63">
            <v>8</v>
          </cell>
          <cell r="H63">
            <v>8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848</v>
          </cell>
          <cell r="N63">
            <v>560</v>
          </cell>
          <cell r="O63">
            <v>67.5</v>
          </cell>
          <cell r="P63">
            <v>710.36999999999989</v>
          </cell>
          <cell r="Q63">
            <v>250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80.2</v>
          </cell>
          <cell r="Y63">
            <v>25.93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2541.9999999999995</v>
          </cell>
        </row>
        <row r="64">
          <cell r="B64" t="str">
            <v>MONTOYA GONZALES, MARIA TERESA</v>
          </cell>
          <cell r="C64" t="str">
            <v>I</v>
          </cell>
          <cell r="D64" t="str">
            <v>F</v>
          </cell>
          <cell r="E64">
            <v>40</v>
          </cell>
          <cell r="F64">
            <v>176</v>
          </cell>
          <cell r="G64">
            <v>8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848</v>
          </cell>
          <cell r="N64">
            <v>560</v>
          </cell>
          <cell r="O64">
            <v>67.5</v>
          </cell>
          <cell r="P64">
            <v>1024.5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400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2900</v>
          </cell>
        </row>
        <row r="65">
          <cell r="B65" t="str">
            <v>MOZA CHAVARRY ROCIO ESTHER</v>
          </cell>
          <cell r="C65" t="str">
            <v>I</v>
          </cell>
          <cell r="D65" t="str">
            <v>F</v>
          </cell>
          <cell r="E65">
            <v>40</v>
          </cell>
          <cell r="F65">
            <v>176</v>
          </cell>
          <cell r="G65">
            <v>8</v>
          </cell>
          <cell r="H65">
            <v>8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848</v>
          </cell>
          <cell r="N65">
            <v>560</v>
          </cell>
          <cell r="O65">
            <v>0</v>
          </cell>
          <cell r="P65">
            <v>392</v>
          </cell>
          <cell r="Q65">
            <v>250</v>
          </cell>
          <cell r="R65">
            <v>0</v>
          </cell>
          <cell r="S65">
            <v>0</v>
          </cell>
          <cell r="T65">
            <v>0</v>
          </cell>
          <cell r="U65">
            <v>200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2250</v>
          </cell>
        </row>
        <row r="66">
          <cell r="B66" t="str">
            <v>OLIVO VELASQUEZ MARIA DEL MILAGRO</v>
          </cell>
          <cell r="C66" t="str">
            <v>D</v>
          </cell>
          <cell r="D66" t="str">
            <v>F</v>
          </cell>
          <cell r="E66">
            <v>40</v>
          </cell>
          <cell r="F66">
            <v>176</v>
          </cell>
          <cell r="G66">
            <v>8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848</v>
          </cell>
          <cell r="N66">
            <v>560</v>
          </cell>
          <cell r="O66">
            <v>0</v>
          </cell>
          <cell r="P66">
            <v>392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1800</v>
          </cell>
        </row>
        <row r="67">
          <cell r="B67" t="str">
            <v>ORTIZ ESQUERRE ANDREA MARIELLA</v>
          </cell>
          <cell r="C67" t="str">
            <v>D</v>
          </cell>
          <cell r="D67" t="str">
            <v>M</v>
          </cell>
          <cell r="E67">
            <v>40</v>
          </cell>
          <cell r="F67">
            <v>176</v>
          </cell>
          <cell r="G67">
            <v>8</v>
          </cell>
          <cell r="H67">
            <v>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848</v>
          </cell>
          <cell r="N67">
            <v>560</v>
          </cell>
          <cell r="O67">
            <v>0</v>
          </cell>
          <cell r="P67">
            <v>200</v>
          </cell>
          <cell r="Q67">
            <v>250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1858</v>
          </cell>
        </row>
        <row r="68">
          <cell r="B68" t="str">
            <v>PALACIOS TARRILLO MARTHA ELIZABETH</v>
          </cell>
          <cell r="C68" t="str">
            <v>D</v>
          </cell>
          <cell r="D68" t="str">
            <v>M</v>
          </cell>
          <cell r="E68">
            <v>40</v>
          </cell>
          <cell r="F68">
            <v>176</v>
          </cell>
          <cell r="G68">
            <v>8</v>
          </cell>
          <cell r="H68">
            <v>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848</v>
          </cell>
          <cell r="N68">
            <v>560</v>
          </cell>
          <cell r="O68">
            <v>0</v>
          </cell>
          <cell r="P68">
            <v>342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1750</v>
          </cell>
        </row>
        <row r="69">
          <cell r="B69" t="str">
            <v>PANANA FARROÑAN KATTY TERESA</v>
          </cell>
          <cell r="C69" t="str">
            <v>D</v>
          </cell>
          <cell r="D69" t="str">
            <v>M</v>
          </cell>
          <cell r="E69">
            <v>40</v>
          </cell>
          <cell r="F69">
            <v>176</v>
          </cell>
          <cell r="G69">
            <v>8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848</v>
          </cell>
          <cell r="N69">
            <v>560</v>
          </cell>
          <cell r="O69">
            <v>0</v>
          </cell>
          <cell r="P69">
            <v>292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1700</v>
          </cell>
        </row>
        <row r="70">
          <cell r="B70" t="str">
            <v>PEREZ ACUÑA IVAN MARTIN</v>
          </cell>
          <cell r="C70" t="str">
            <v>D</v>
          </cell>
          <cell r="D70" t="str">
            <v>M</v>
          </cell>
          <cell r="E70">
            <v>40</v>
          </cell>
          <cell r="F70">
            <v>176</v>
          </cell>
          <cell r="G70">
            <v>8</v>
          </cell>
          <cell r="H70">
            <v>8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848</v>
          </cell>
          <cell r="N70">
            <v>560</v>
          </cell>
          <cell r="O70">
            <v>0</v>
          </cell>
          <cell r="P70">
            <v>242</v>
          </cell>
          <cell r="Q70">
            <v>250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1900</v>
          </cell>
        </row>
        <row r="71">
          <cell r="B71" t="str">
            <v>PLAZA DE VASQUEZ  MARINA LUCRECIA</v>
          </cell>
          <cell r="C71" t="str">
            <v>I</v>
          </cell>
          <cell r="D71" t="str">
            <v>F</v>
          </cell>
          <cell r="E71">
            <v>30</v>
          </cell>
          <cell r="F71">
            <v>132</v>
          </cell>
          <cell r="G71">
            <v>8</v>
          </cell>
          <cell r="H71">
            <v>8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848</v>
          </cell>
          <cell r="N71">
            <v>560</v>
          </cell>
          <cell r="O71">
            <v>0</v>
          </cell>
          <cell r="P71">
            <v>659.86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68.34</v>
          </cell>
          <cell r="Y71">
            <v>22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2158.2000000000003</v>
          </cell>
        </row>
        <row r="72">
          <cell r="B72" t="str">
            <v>PORTOCARRERO MORE LUCIANA</v>
          </cell>
          <cell r="C72" t="str">
            <v>I</v>
          </cell>
          <cell r="D72" t="str">
            <v>F</v>
          </cell>
          <cell r="E72">
            <v>40</v>
          </cell>
          <cell r="F72">
            <v>176</v>
          </cell>
          <cell r="G72">
            <v>8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848</v>
          </cell>
          <cell r="N72">
            <v>560</v>
          </cell>
          <cell r="O72">
            <v>67.5</v>
          </cell>
          <cell r="P72">
            <v>638.63000000000011</v>
          </cell>
          <cell r="Q72">
            <v>250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97.39</v>
          </cell>
          <cell r="Y72">
            <v>31.48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2493</v>
          </cell>
        </row>
        <row r="73">
          <cell r="B73" t="str">
            <v>PUESCAS MANAY DANIEL ENRIQUE</v>
          </cell>
          <cell r="C73" t="str">
            <v>D</v>
          </cell>
          <cell r="D73" t="str">
            <v>F</v>
          </cell>
          <cell r="E73">
            <v>40</v>
          </cell>
          <cell r="F73">
            <v>176</v>
          </cell>
          <cell r="G73">
            <v>8</v>
          </cell>
          <cell r="H73">
            <v>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848</v>
          </cell>
          <cell r="N73">
            <v>560</v>
          </cell>
          <cell r="O73">
            <v>67.5</v>
          </cell>
          <cell r="P73">
            <v>342</v>
          </cell>
          <cell r="Q73">
            <v>250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2067.5</v>
          </cell>
        </row>
        <row r="74">
          <cell r="B74" t="str">
            <v>QUEVEDO TAPIA ANDINA</v>
          </cell>
          <cell r="C74" t="str">
            <v>I</v>
          </cell>
          <cell r="D74" t="str">
            <v>F</v>
          </cell>
          <cell r="E74">
            <v>40</v>
          </cell>
          <cell r="F74">
            <v>176</v>
          </cell>
          <cell r="G74">
            <v>8</v>
          </cell>
          <cell r="H74">
            <v>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848</v>
          </cell>
          <cell r="N74">
            <v>560</v>
          </cell>
          <cell r="O74">
            <v>67.5</v>
          </cell>
          <cell r="P74">
            <v>719.48</v>
          </cell>
          <cell r="Q74">
            <v>250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90.74</v>
          </cell>
          <cell r="Y74">
            <v>29.28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2565</v>
          </cell>
        </row>
        <row r="75">
          <cell r="B75" t="str">
            <v>QUEVEDO WILLYS PATRICIA KARLA</v>
          </cell>
          <cell r="C75" t="str">
            <v>I</v>
          </cell>
          <cell r="D75" t="str">
            <v>F</v>
          </cell>
          <cell r="E75">
            <v>40</v>
          </cell>
          <cell r="F75">
            <v>176</v>
          </cell>
          <cell r="G75">
            <v>8</v>
          </cell>
          <cell r="H75">
            <v>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848</v>
          </cell>
          <cell r="N75">
            <v>560</v>
          </cell>
          <cell r="O75">
            <v>67.5</v>
          </cell>
          <cell r="P75">
            <v>292</v>
          </cell>
          <cell r="Q75">
            <v>250</v>
          </cell>
          <cell r="R75">
            <v>400</v>
          </cell>
          <cell r="S75">
            <v>0</v>
          </cell>
          <cell r="T75">
            <v>0</v>
          </cell>
          <cell r="U75">
            <v>400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2817.5</v>
          </cell>
        </row>
        <row r="76">
          <cell r="B76" t="str">
            <v>QUIROZ LOZADA DE ARBULU ANAHI YANINA</v>
          </cell>
          <cell r="C76" t="str">
            <v>I</v>
          </cell>
          <cell r="D76" t="str">
            <v>F</v>
          </cell>
          <cell r="E76">
            <v>40</v>
          </cell>
          <cell r="F76">
            <v>176</v>
          </cell>
          <cell r="G76">
            <v>8</v>
          </cell>
          <cell r="H76">
            <v>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848</v>
          </cell>
          <cell r="N76">
            <v>560</v>
          </cell>
          <cell r="O76">
            <v>67.5</v>
          </cell>
          <cell r="P76">
            <v>392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1867.5</v>
          </cell>
        </row>
        <row r="77">
          <cell r="B77" t="str">
            <v>RAMIREZ REYES LILIANA LUISA</v>
          </cell>
          <cell r="C77" t="str">
            <v>I</v>
          </cell>
          <cell r="D77" t="str">
            <v>F</v>
          </cell>
          <cell r="E77">
            <v>40</v>
          </cell>
          <cell r="F77">
            <v>176</v>
          </cell>
          <cell r="G77">
            <v>8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848</v>
          </cell>
          <cell r="N77">
            <v>560</v>
          </cell>
          <cell r="O77">
            <v>67.5</v>
          </cell>
          <cell r="P77">
            <v>580.15000000000009</v>
          </cell>
          <cell r="Q77">
            <v>250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77.34</v>
          </cell>
          <cell r="Y77">
            <v>25.01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2408.0000000000005</v>
          </cell>
        </row>
        <row r="78">
          <cell r="B78" t="str">
            <v>RICCIO IPANAQUE GISELA</v>
          </cell>
          <cell r="C78" t="str">
            <v>D</v>
          </cell>
          <cell r="D78" t="str">
            <v>F</v>
          </cell>
          <cell r="E78">
            <v>40</v>
          </cell>
          <cell r="F78">
            <v>176</v>
          </cell>
          <cell r="G78">
            <v>8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848</v>
          </cell>
          <cell r="N78">
            <v>560</v>
          </cell>
          <cell r="O78">
            <v>67.5</v>
          </cell>
          <cell r="P78">
            <v>692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2167.5</v>
          </cell>
        </row>
        <row r="79">
          <cell r="B79" t="str">
            <v>RIVAS PONCE KARLA PATRICIA</v>
          </cell>
          <cell r="C79" t="str">
            <v>D</v>
          </cell>
          <cell r="D79" t="str">
            <v>M</v>
          </cell>
          <cell r="E79">
            <v>40</v>
          </cell>
          <cell r="F79">
            <v>176</v>
          </cell>
          <cell r="G79">
            <v>8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848</v>
          </cell>
          <cell r="N79">
            <v>560</v>
          </cell>
          <cell r="O79">
            <v>0</v>
          </cell>
          <cell r="P79">
            <v>242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1650</v>
          </cell>
        </row>
        <row r="80">
          <cell r="B80" t="str">
            <v>RODRIGUEZ ROMERO DE THOISY OLGA NEIDA</v>
          </cell>
          <cell r="C80" t="str">
            <v>D</v>
          </cell>
          <cell r="D80" t="str">
            <v>F</v>
          </cell>
          <cell r="E80">
            <v>40</v>
          </cell>
          <cell r="F80">
            <v>176</v>
          </cell>
          <cell r="G80">
            <v>8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848</v>
          </cell>
          <cell r="N80">
            <v>560</v>
          </cell>
          <cell r="O80">
            <v>67.5</v>
          </cell>
          <cell r="P80">
            <v>3104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4579.5</v>
          </cell>
        </row>
        <row r="81">
          <cell r="B81" t="str">
            <v>ROJAS SALAZAR KARLA ISABEL</v>
          </cell>
          <cell r="C81" t="str">
            <v>I</v>
          </cell>
          <cell r="D81" t="str">
            <v>F</v>
          </cell>
          <cell r="E81">
            <v>48</v>
          </cell>
          <cell r="F81">
            <v>211</v>
          </cell>
          <cell r="G81">
            <v>8</v>
          </cell>
          <cell r="H81">
            <v>8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848</v>
          </cell>
          <cell r="N81">
            <v>840</v>
          </cell>
          <cell r="O81">
            <v>67.5</v>
          </cell>
          <cell r="P81">
            <v>1777.26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3532.76</v>
          </cell>
        </row>
        <row r="82">
          <cell r="B82" t="str">
            <v>RUIZ SALAVERRY CLAUDIA CECILIA</v>
          </cell>
          <cell r="C82" t="str">
            <v>D</v>
          </cell>
          <cell r="D82" t="str">
            <v>F</v>
          </cell>
          <cell r="E82">
            <v>40</v>
          </cell>
          <cell r="F82">
            <v>176</v>
          </cell>
          <cell r="G82">
            <v>8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848</v>
          </cell>
          <cell r="N82">
            <v>560</v>
          </cell>
          <cell r="O82">
            <v>67.5</v>
          </cell>
          <cell r="P82">
            <v>524.5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2000</v>
          </cell>
        </row>
        <row r="83">
          <cell r="B83" t="str">
            <v>SALDARRIAGA HERRERA RICARDO</v>
          </cell>
          <cell r="C83" t="str">
            <v>I</v>
          </cell>
          <cell r="D83" t="str">
            <v>M</v>
          </cell>
          <cell r="E83">
            <v>29</v>
          </cell>
          <cell r="F83">
            <v>128</v>
          </cell>
          <cell r="G83">
            <v>8</v>
          </cell>
          <cell r="H83">
            <v>8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848</v>
          </cell>
          <cell r="N83">
            <v>176</v>
          </cell>
          <cell r="O83">
            <v>67.5</v>
          </cell>
          <cell r="P83">
            <v>701.6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61.89</v>
          </cell>
          <cell r="Y83">
            <v>20.010000000000002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1875</v>
          </cell>
        </row>
        <row r="84">
          <cell r="B84" t="str">
            <v>SAMILLAN ZURITA RUTH SILVANA</v>
          </cell>
          <cell r="C84" t="str">
            <v>I</v>
          </cell>
          <cell r="D84" t="str">
            <v>F</v>
          </cell>
          <cell r="E84">
            <v>40</v>
          </cell>
          <cell r="F84">
            <v>176</v>
          </cell>
          <cell r="G84">
            <v>8</v>
          </cell>
          <cell r="H84">
            <v>8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848</v>
          </cell>
          <cell r="N84">
            <v>560</v>
          </cell>
          <cell r="O84">
            <v>67.5</v>
          </cell>
          <cell r="P84">
            <v>524.5</v>
          </cell>
          <cell r="Q84">
            <v>250</v>
          </cell>
          <cell r="R84">
            <v>400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2650</v>
          </cell>
        </row>
        <row r="85">
          <cell r="B85" t="str">
            <v>SANCHEZ MUÑOZ FILOMENA JANETT</v>
          </cell>
          <cell r="C85" t="str">
            <v>D</v>
          </cell>
          <cell r="D85" t="str">
            <v>F</v>
          </cell>
          <cell r="E85">
            <v>40</v>
          </cell>
          <cell r="F85">
            <v>176</v>
          </cell>
          <cell r="G85">
            <v>8</v>
          </cell>
          <cell r="H85">
            <v>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848</v>
          </cell>
          <cell r="N85">
            <v>560</v>
          </cell>
          <cell r="O85">
            <v>67.5</v>
          </cell>
          <cell r="P85">
            <v>300</v>
          </cell>
          <cell r="Q85">
            <v>250</v>
          </cell>
          <cell r="R85">
            <v>0</v>
          </cell>
          <cell r="S85">
            <v>0</v>
          </cell>
          <cell r="T85">
            <v>0</v>
          </cell>
          <cell r="U85">
            <v>400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2425.5</v>
          </cell>
        </row>
        <row r="86">
          <cell r="B86" t="str">
            <v>SANGIO ALONSO MERCEDES OLINDA</v>
          </cell>
          <cell r="C86" t="str">
            <v>D</v>
          </cell>
          <cell r="D86" t="str">
            <v>F</v>
          </cell>
          <cell r="E86">
            <v>40</v>
          </cell>
          <cell r="F86">
            <v>176</v>
          </cell>
          <cell r="G86">
            <v>8</v>
          </cell>
          <cell r="H86">
            <v>8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848</v>
          </cell>
          <cell r="N86">
            <v>560</v>
          </cell>
          <cell r="O86">
            <v>0</v>
          </cell>
          <cell r="P86">
            <v>3604.17</v>
          </cell>
          <cell r="Q86">
            <v>0</v>
          </cell>
          <cell r="R86">
            <v>400</v>
          </cell>
          <cell r="S86">
            <v>0</v>
          </cell>
          <cell r="T86">
            <v>0</v>
          </cell>
          <cell r="U86">
            <v>200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5612.17</v>
          </cell>
        </row>
        <row r="87">
          <cell r="B87" t="str">
            <v>SIALER HERRERA ELVA ROSA</v>
          </cell>
          <cell r="C87" t="str">
            <v>I</v>
          </cell>
          <cell r="D87" t="str">
            <v>F</v>
          </cell>
          <cell r="E87">
            <v>48</v>
          </cell>
          <cell r="F87">
            <v>211</v>
          </cell>
          <cell r="G87">
            <v>8</v>
          </cell>
          <cell r="H87">
            <v>8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848</v>
          </cell>
          <cell r="N87">
            <v>560</v>
          </cell>
          <cell r="O87">
            <v>67.5</v>
          </cell>
          <cell r="P87">
            <v>2090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3565.5</v>
          </cell>
        </row>
        <row r="88">
          <cell r="B88" t="str">
            <v>TABOADA ARANA JULIO ALEX</v>
          </cell>
          <cell r="C88" t="str">
            <v>I</v>
          </cell>
          <cell r="D88" t="str">
            <v>M</v>
          </cell>
          <cell r="E88">
            <v>26</v>
          </cell>
          <cell r="F88">
            <v>114</v>
          </cell>
          <cell r="G88">
            <v>8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848</v>
          </cell>
          <cell r="N88">
            <v>64</v>
          </cell>
          <cell r="O88">
            <v>67.5</v>
          </cell>
          <cell r="P88">
            <v>556.49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54.42</v>
          </cell>
          <cell r="Y88">
            <v>17.59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1608</v>
          </cell>
        </row>
        <row r="89">
          <cell r="B89" t="str">
            <v>TUÑOQUE GUTIERREZ CIRO MANUEL</v>
          </cell>
          <cell r="C89" t="str">
            <v>I</v>
          </cell>
          <cell r="D89" t="str">
            <v>M</v>
          </cell>
          <cell r="E89">
            <v>40</v>
          </cell>
          <cell r="F89">
            <v>176</v>
          </cell>
          <cell r="G89">
            <v>8</v>
          </cell>
          <cell r="H89">
            <v>8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848</v>
          </cell>
          <cell r="N89">
            <v>560</v>
          </cell>
          <cell r="O89">
            <v>0</v>
          </cell>
          <cell r="P89">
            <v>442</v>
          </cell>
          <cell r="Q89">
            <v>250</v>
          </cell>
          <cell r="R89">
            <v>0</v>
          </cell>
          <cell r="S89">
            <v>0</v>
          </cell>
          <cell r="T89">
            <v>0</v>
          </cell>
          <cell r="U89">
            <v>400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2500</v>
          </cell>
        </row>
        <row r="90">
          <cell r="B90" t="str">
            <v>VALENZUELA VALDEZ JUAN JORGE</v>
          </cell>
          <cell r="C90" t="str">
            <v>D</v>
          </cell>
          <cell r="D90" t="str">
            <v>M</v>
          </cell>
          <cell r="E90">
            <v>40</v>
          </cell>
          <cell r="F90">
            <v>176</v>
          </cell>
          <cell r="G90">
            <v>8</v>
          </cell>
          <cell r="H90">
            <v>8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848</v>
          </cell>
          <cell r="N90">
            <v>560</v>
          </cell>
          <cell r="O90">
            <v>67.5</v>
          </cell>
          <cell r="P90">
            <v>2124.5</v>
          </cell>
          <cell r="Q90">
            <v>0</v>
          </cell>
          <cell r="R90">
            <v>400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4000</v>
          </cell>
        </row>
        <row r="91">
          <cell r="B91" t="str">
            <v>VARAS CASTILLO MERCEDES DEL PILAR</v>
          </cell>
          <cell r="C91" t="str">
            <v>D</v>
          </cell>
          <cell r="D91" t="str">
            <v>F</v>
          </cell>
          <cell r="E91">
            <v>40</v>
          </cell>
          <cell r="F91">
            <v>176</v>
          </cell>
          <cell r="G91">
            <v>8</v>
          </cell>
          <cell r="H91">
            <v>8</v>
          </cell>
          <cell r="I91">
            <v>0</v>
          </cell>
          <cell r="J91">
            <v>0</v>
          </cell>
          <cell r="L91">
            <v>0</v>
          </cell>
          <cell r="M91">
            <v>848</v>
          </cell>
          <cell r="N91">
            <v>560</v>
          </cell>
          <cell r="O91">
            <v>0</v>
          </cell>
          <cell r="P91">
            <v>2431.0949999999998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1500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5339.0949999999993</v>
          </cell>
        </row>
        <row r="92">
          <cell r="B92" t="str">
            <v>VARGAS DIAZ MILAGROS LILIA</v>
          </cell>
          <cell r="C92" t="str">
            <v>D</v>
          </cell>
          <cell r="D92" t="str">
            <v>F</v>
          </cell>
          <cell r="E92">
            <v>40</v>
          </cell>
          <cell r="F92">
            <v>176</v>
          </cell>
          <cell r="G92">
            <v>8</v>
          </cell>
          <cell r="H92">
            <v>8</v>
          </cell>
          <cell r="I92">
            <v>0</v>
          </cell>
          <cell r="J92">
            <v>0</v>
          </cell>
          <cell r="L92">
            <v>0</v>
          </cell>
          <cell r="M92">
            <v>848</v>
          </cell>
          <cell r="N92">
            <v>560</v>
          </cell>
          <cell r="O92">
            <v>0</v>
          </cell>
          <cell r="P92">
            <v>367</v>
          </cell>
          <cell r="Q92">
            <v>250</v>
          </cell>
          <cell r="R92">
            <v>0</v>
          </cell>
          <cell r="S92">
            <v>0</v>
          </cell>
          <cell r="T92">
            <v>0</v>
          </cell>
          <cell r="U92">
            <v>200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2225</v>
          </cell>
        </row>
        <row r="93">
          <cell r="B93" t="str">
            <v>VARIAS FLORES SUSY OLIVIA</v>
          </cell>
          <cell r="C93" t="str">
            <v>D</v>
          </cell>
          <cell r="D93" t="str">
            <v>F</v>
          </cell>
          <cell r="E93">
            <v>40</v>
          </cell>
          <cell r="F93">
            <v>176</v>
          </cell>
          <cell r="G93">
            <v>8</v>
          </cell>
          <cell r="H93">
            <v>8</v>
          </cell>
          <cell r="I93">
            <v>0</v>
          </cell>
          <cell r="J93">
            <v>0</v>
          </cell>
          <cell r="L93">
            <v>0</v>
          </cell>
          <cell r="M93">
            <v>848</v>
          </cell>
          <cell r="N93">
            <v>560</v>
          </cell>
          <cell r="O93">
            <v>0</v>
          </cell>
          <cell r="P93">
            <v>450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1858</v>
          </cell>
        </row>
        <row r="94">
          <cell r="B94" t="str">
            <v>VASQUEZ LA SERNA HENRY MARTIN</v>
          </cell>
          <cell r="C94" t="str">
            <v>I</v>
          </cell>
          <cell r="D94" t="str">
            <v>M</v>
          </cell>
          <cell r="E94">
            <v>40</v>
          </cell>
          <cell r="F94">
            <v>176</v>
          </cell>
          <cell r="G94">
            <v>8</v>
          </cell>
          <cell r="H94">
            <v>8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848</v>
          </cell>
          <cell r="N94">
            <v>560</v>
          </cell>
          <cell r="O94">
            <v>67.5</v>
          </cell>
          <cell r="P94">
            <v>3477.5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1500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6453</v>
          </cell>
        </row>
        <row r="95">
          <cell r="B95" t="str">
            <v>VENTURA POEMAPE RONALD ALBERTO</v>
          </cell>
          <cell r="C95" t="str">
            <v>I</v>
          </cell>
          <cell r="D95" t="str">
            <v>M</v>
          </cell>
          <cell r="E95">
            <v>40</v>
          </cell>
          <cell r="F95">
            <v>176</v>
          </cell>
          <cell r="G95">
            <v>8</v>
          </cell>
          <cell r="H95">
            <v>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848</v>
          </cell>
          <cell r="N95">
            <v>560</v>
          </cell>
          <cell r="O95">
            <v>67.5</v>
          </cell>
          <cell r="P95">
            <v>774.5</v>
          </cell>
          <cell r="Q95">
            <v>250</v>
          </cell>
          <cell r="R95">
            <v>0</v>
          </cell>
          <cell r="S95">
            <v>0</v>
          </cell>
          <cell r="T95">
            <v>0</v>
          </cell>
          <cell r="U95">
            <v>400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2900</v>
          </cell>
        </row>
        <row r="96">
          <cell r="B96" t="str">
            <v>VERTIZ PARDO FIGUEROA MARTA</v>
          </cell>
          <cell r="C96" t="str">
            <v>I</v>
          </cell>
          <cell r="D96" t="str">
            <v>F</v>
          </cell>
          <cell r="E96">
            <v>40</v>
          </cell>
          <cell r="F96">
            <v>176</v>
          </cell>
          <cell r="G96">
            <v>8</v>
          </cell>
          <cell r="H96">
            <v>8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848</v>
          </cell>
          <cell r="N96">
            <v>560</v>
          </cell>
          <cell r="O96">
            <v>67.5</v>
          </cell>
          <cell r="P96">
            <v>2033.47</v>
          </cell>
          <cell r="Q96">
            <v>0</v>
          </cell>
          <cell r="R96">
            <v>0</v>
          </cell>
          <cell r="S96">
            <v>800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4308.97</v>
          </cell>
        </row>
        <row r="97">
          <cell r="B97" t="str">
            <v>VILLEGAS TELLO ELMER ROSARIO</v>
          </cell>
          <cell r="C97" t="str">
            <v>D</v>
          </cell>
          <cell r="D97" t="str">
            <v>F</v>
          </cell>
          <cell r="E97">
            <v>22</v>
          </cell>
          <cell r="F97">
            <v>97</v>
          </cell>
          <cell r="G97">
            <v>8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848</v>
          </cell>
          <cell r="N97">
            <v>0</v>
          </cell>
          <cell r="P97">
            <v>552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G97">
            <v>1400</v>
          </cell>
        </row>
        <row r="98">
          <cell r="B98" t="str">
            <v>YERREN LEONARDO JOSE DANTE</v>
          </cell>
          <cell r="C98" t="str">
            <v>D</v>
          </cell>
          <cell r="D98" t="str">
            <v>M</v>
          </cell>
          <cell r="E98">
            <v>40</v>
          </cell>
          <cell r="F98">
            <v>176</v>
          </cell>
          <cell r="G98">
            <v>8</v>
          </cell>
          <cell r="H98">
            <v>8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848</v>
          </cell>
          <cell r="N98">
            <v>560</v>
          </cell>
          <cell r="O98">
            <v>67.5</v>
          </cell>
          <cell r="P98">
            <v>710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G98">
            <v>2185.5</v>
          </cell>
        </row>
        <row r="99">
          <cell r="B99" t="str">
            <v>TOTAL PERSONAL DOCENTE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736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77592</v>
          </cell>
          <cell r="N99">
            <v>49127.95</v>
          </cell>
          <cell r="O99">
            <v>3780</v>
          </cell>
          <cell r="P99">
            <v>81958.430000000022</v>
          </cell>
          <cell r="Q99">
            <v>10250</v>
          </cell>
          <cell r="R99">
            <v>2800</v>
          </cell>
          <cell r="S99">
            <v>4800</v>
          </cell>
          <cell r="T99">
            <v>1050</v>
          </cell>
          <cell r="U99">
            <v>5000</v>
          </cell>
          <cell r="V99">
            <v>8000</v>
          </cell>
          <cell r="W99">
            <v>800</v>
          </cell>
          <cell r="X99">
            <v>1728.0400000000002</v>
          </cell>
          <cell r="Y99">
            <v>557.7600000000001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6648.23</v>
          </cell>
          <cell r="AG99">
            <v>254092.41000000003</v>
          </cell>
        </row>
        <row r="100">
          <cell r="B100" t="str">
            <v>PROFESORES DE INCIAL</v>
          </cell>
          <cell r="C100">
            <v>0</v>
          </cell>
          <cell r="D100">
            <v>0</v>
          </cell>
          <cell r="E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S100">
            <v>0</v>
          </cell>
          <cell r="T100">
            <v>0</v>
          </cell>
          <cell r="AA100">
            <v>0</v>
          </cell>
          <cell r="AG100">
            <v>0</v>
          </cell>
        </row>
        <row r="101">
          <cell r="B101" t="str">
            <v>ALANYA ALANYA CAROLINA</v>
          </cell>
          <cell r="C101" t="str">
            <v>I</v>
          </cell>
          <cell r="D101" t="str">
            <v>F</v>
          </cell>
          <cell r="E101">
            <v>35</v>
          </cell>
          <cell r="F101">
            <v>154</v>
          </cell>
          <cell r="G101">
            <v>8</v>
          </cell>
          <cell r="H101">
            <v>7.36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848</v>
          </cell>
          <cell r="N101">
            <v>384</v>
          </cell>
          <cell r="O101">
            <v>67.5</v>
          </cell>
          <cell r="P101">
            <v>218</v>
          </cell>
          <cell r="Q101">
            <v>250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G101">
            <v>1767.5</v>
          </cell>
        </row>
        <row r="102">
          <cell r="B102" t="str">
            <v>CALONGE DE LA PIEDRA MAGALI</v>
          </cell>
          <cell r="C102" t="str">
            <v>I</v>
          </cell>
          <cell r="D102" t="str">
            <v>F</v>
          </cell>
          <cell r="E102">
            <v>25</v>
          </cell>
          <cell r="F102">
            <v>110</v>
          </cell>
          <cell r="G102">
            <v>8</v>
          </cell>
          <cell r="H102">
            <v>6.11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848</v>
          </cell>
          <cell r="N102">
            <v>32</v>
          </cell>
          <cell r="O102">
            <v>67.5</v>
          </cell>
          <cell r="P102">
            <v>270</v>
          </cell>
          <cell r="Q102">
            <v>250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1467.5</v>
          </cell>
        </row>
        <row r="103">
          <cell r="B103" t="str">
            <v>ESPEJO PALMER MARIA DEL CARMEN</v>
          </cell>
          <cell r="C103" t="str">
            <v>I</v>
          </cell>
          <cell r="D103" t="str">
            <v>F</v>
          </cell>
          <cell r="E103">
            <v>35</v>
          </cell>
          <cell r="F103">
            <v>154</v>
          </cell>
          <cell r="G103">
            <v>8</v>
          </cell>
          <cell r="H103">
            <v>7.08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848</v>
          </cell>
          <cell r="N103">
            <v>384</v>
          </cell>
          <cell r="O103">
            <v>0</v>
          </cell>
          <cell r="P103">
            <v>218</v>
          </cell>
          <cell r="Q103">
            <v>250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1700</v>
          </cell>
        </row>
        <row r="104">
          <cell r="B104" t="str">
            <v>GALARZA RIVERA GABRIELA RITA</v>
          </cell>
          <cell r="C104" t="str">
            <v>D</v>
          </cell>
          <cell r="D104" t="str">
            <v>F</v>
          </cell>
          <cell r="E104">
            <v>35</v>
          </cell>
          <cell r="F104">
            <v>154</v>
          </cell>
          <cell r="G104">
            <v>8</v>
          </cell>
          <cell r="H104">
            <v>7.4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848</v>
          </cell>
          <cell r="N104">
            <v>384</v>
          </cell>
          <cell r="O104">
            <v>0</v>
          </cell>
          <cell r="P104">
            <v>293</v>
          </cell>
          <cell r="Q104">
            <v>250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1775</v>
          </cell>
        </row>
        <row r="105">
          <cell r="B105" t="str">
            <v>GUEVARA LEYVA KAROLINA</v>
          </cell>
          <cell r="C105" t="str">
            <v>I</v>
          </cell>
          <cell r="D105" t="str">
            <v>F</v>
          </cell>
          <cell r="E105">
            <v>35</v>
          </cell>
          <cell r="F105">
            <v>154</v>
          </cell>
          <cell r="G105">
            <v>8</v>
          </cell>
          <cell r="H105">
            <v>8.02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848</v>
          </cell>
          <cell r="N105">
            <v>384</v>
          </cell>
          <cell r="O105">
            <v>67.5</v>
          </cell>
          <cell r="P105">
            <v>376</v>
          </cell>
          <cell r="Q105">
            <v>250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1925.5</v>
          </cell>
        </row>
        <row r="106">
          <cell r="B106" t="str">
            <v>LUCENA GABRIELLI KARLA PAOLA</v>
          </cell>
          <cell r="C106" t="str">
            <v>I</v>
          </cell>
          <cell r="D106" t="str">
            <v>F</v>
          </cell>
          <cell r="E106">
            <v>35</v>
          </cell>
          <cell r="F106">
            <v>154</v>
          </cell>
          <cell r="G106">
            <v>8</v>
          </cell>
          <cell r="H106">
            <v>7.36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848</v>
          </cell>
          <cell r="N106">
            <v>384</v>
          </cell>
          <cell r="O106">
            <v>67.5</v>
          </cell>
          <cell r="P106">
            <v>218</v>
          </cell>
          <cell r="Q106">
            <v>250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1767.5</v>
          </cell>
        </row>
        <row r="107">
          <cell r="B107" t="str">
            <v>MANAYAY VARGAS BRENDA ROSALINA</v>
          </cell>
          <cell r="C107" t="str">
            <v>D</v>
          </cell>
          <cell r="D107" t="str">
            <v>F</v>
          </cell>
          <cell r="E107">
            <v>35</v>
          </cell>
          <cell r="F107">
            <v>154</v>
          </cell>
          <cell r="G107">
            <v>8</v>
          </cell>
          <cell r="H107">
            <v>7.36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848</v>
          </cell>
          <cell r="N107">
            <v>384</v>
          </cell>
          <cell r="O107">
            <v>67.5</v>
          </cell>
          <cell r="P107">
            <v>218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1767.5</v>
          </cell>
        </row>
        <row r="108">
          <cell r="B108" t="str">
            <v>PERALTA LINARES MILAGROS ADRIANA</v>
          </cell>
          <cell r="C108" t="str">
            <v>D</v>
          </cell>
          <cell r="D108" t="str">
            <v>F</v>
          </cell>
          <cell r="E108">
            <v>35</v>
          </cell>
          <cell r="F108">
            <v>154</v>
          </cell>
          <cell r="G108">
            <v>8</v>
          </cell>
          <cell r="H108">
            <v>7.08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848</v>
          </cell>
          <cell r="N108">
            <v>384</v>
          </cell>
          <cell r="O108">
            <v>0</v>
          </cell>
          <cell r="P108">
            <v>218</v>
          </cell>
          <cell r="Q108">
            <v>250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1700</v>
          </cell>
        </row>
        <row r="109">
          <cell r="B109" t="str">
            <v>POLITI DE MARZO MARIANGELA</v>
          </cell>
          <cell r="C109" t="str">
            <v>I</v>
          </cell>
          <cell r="D109" t="str">
            <v>F</v>
          </cell>
          <cell r="E109">
            <v>35</v>
          </cell>
          <cell r="F109">
            <v>154</v>
          </cell>
          <cell r="G109">
            <v>8</v>
          </cell>
          <cell r="H109">
            <v>7.08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848</v>
          </cell>
          <cell r="N109">
            <v>384</v>
          </cell>
          <cell r="O109">
            <v>0</v>
          </cell>
          <cell r="P109">
            <v>218</v>
          </cell>
          <cell r="Q109">
            <v>250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1700</v>
          </cell>
        </row>
        <row r="110">
          <cell r="B110" t="str">
            <v>TOTAL PROFESORES DE INICIAL</v>
          </cell>
          <cell r="C110">
            <v>0</v>
          </cell>
          <cell r="D110">
            <v>0</v>
          </cell>
          <cell r="E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7632</v>
          </cell>
          <cell r="N110">
            <v>3104</v>
          </cell>
          <cell r="O110">
            <v>337.5</v>
          </cell>
          <cell r="P110">
            <v>2247</v>
          </cell>
          <cell r="Q110">
            <v>2250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15570.5</v>
          </cell>
        </row>
        <row r="111">
          <cell r="B111" t="str">
            <v>AUXILIARES DE EDUCACIÓN</v>
          </cell>
          <cell r="C111">
            <v>0</v>
          </cell>
          <cell r="D111">
            <v>0</v>
          </cell>
          <cell r="E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</row>
        <row r="112">
          <cell r="B112" t="str">
            <v>ALDANA YUPTON LORENA DEL ROCIO</v>
          </cell>
          <cell r="C112" t="str">
            <v>D</v>
          </cell>
          <cell r="D112" t="str">
            <v>F</v>
          </cell>
          <cell r="E112">
            <v>35</v>
          </cell>
          <cell r="F112">
            <v>154</v>
          </cell>
          <cell r="G112">
            <v>8</v>
          </cell>
          <cell r="H112">
            <v>2.81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675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675</v>
          </cell>
        </row>
        <row r="113">
          <cell r="B113" t="str">
            <v>ALFARO BARRETO INGRID MELANY</v>
          </cell>
          <cell r="C113" t="str">
            <v>D</v>
          </cell>
          <cell r="D113" t="str">
            <v>F</v>
          </cell>
          <cell r="E113">
            <v>35</v>
          </cell>
          <cell r="F113">
            <v>154</v>
          </cell>
          <cell r="G113">
            <v>8</v>
          </cell>
          <cell r="H113">
            <v>2.81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675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675</v>
          </cell>
        </row>
        <row r="114">
          <cell r="B114" t="str">
            <v>CUBAS JIMENEZ MARIA ROMINA</v>
          </cell>
          <cell r="C114" t="str">
            <v>D</v>
          </cell>
          <cell r="D114" t="str">
            <v>F</v>
          </cell>
          <cell r="E114">
            <v>35</v>
          </cell>
          <cell r="F114">
            <v>154</v>
          </cell>
          <cell r="G114">
            <v>8</v>
          </cell>
          <cell r="H114">
            <v>3.13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750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750</v>
          </cell>
        </row>
        <row r="115">
          <cell r="B115" t="str">
            <v>GONZALES TARRILLO MARIBEL</v>
          </cell>
          <cell r="C115" t="str">
            <v>D</v>
          </cell>
          <cell r="D115" t="str">
            <v>F</v>
          </cell>
          <cell r="E115">
            <v>35</v>
          </cell>
          <cell r="F115">
            <v>154</v>
          </cell>
          <cell r="G115">
            <v>8</v>
          </cell>
          <cell r="H115">
            <v>2.81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675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675</v>
          </cell>
        </row>
        <row r="116">
          <cell r="B116" t="str">
            <v>MELENDEZ TABOADA LESLY LELOIR</v>
          </cell>
          <cell r="C116" t="str">
            <v>D</v>
          </cell>
          <cell r="D116" t="str">
            <v>M</v>
          </cell>
          <cell r="E116">
            <v>35</v>
          </cell>
          <cell r="F116">
            <v>154</v>
          </cell>
          <cell r="G116">
            <v>8</v>
          </cell>
          <cell r="H116">
            <v>2.81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675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675</v>
          </cell>
        </row>
        <row r="117">
          <cell r="B117" t="str">
            <v>MERCEDES LA TORRE ROSELVY JENNIFER</v>
          </cell>
          <cell r="C117" t="str">
            <v>D</v>
          </cell>
          <cell r="D117" t="str">
            <v>F</v>
          </cell>
          <cell r="E117">
            <v>35</v>
          </cell>
          <cell r="F117">
            <v>154</v>
          </cell>
          <cell r="G117">
            <v>8</v>
          </cell>
          <cell r="H117">
            <v>2.81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675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675</v>
          </cell>
        </row>
        <row r="118">
          <cell r="B118" t="str">
            <v>PAICO VILCHEZ CARMEN JULIA</v>
          </cell>
          <cell r="C118" t="str">
            <v>I</v>
          </cell>
          <cell r="D118" t="str">
            <v>F</v>
          </cell>
          <cell r="E118">
            <v>35</v>
          </cell>
          <cell r="F118">
            <v>154</v>
          </cell>
          <cell r="G118">
            <v>8</v>
          </cell>
          <cell r="H118">
            <v>2.96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710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710</v>
          </cell>
        </row>
        <row r="119">
          <cell r="B119" t="str">
            <v>PLAZA GUERRERO RICARDO ENRIQUE</v>
          </cell>
          <cell r="C119" t="str">
            <v>D</v>
          </cell>
          <cell r="D119" t="str">
            <v>M</v>
          </cell>
          <cell r="E119">
            <v>40</v>
          </cell>
          <cell r="F119">
            <v>176</v>
          </cell>
          <cell r="G119">
            <v>9</v>
          </cell>
          <cell r="H119">
            <v>2.56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613.33333333333337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613.33333333333337</v>
          </cell>
        </row>
        <row r="120">
          <cell r="B120" t="str">
            <v>QUEVEDO PEÑA INGRID JUDHITH</v>
          </cell>
          <cell r="C120" t="str">
            <v>D</v>
          </cell>
          <cell r="D120" t="str">
            <v>F</v>
          </cell>
          <cell r="E120">
            <v>35</v>
          </cell>
          <cell r="F120">
            <v>154</v>
          </cell>
          <cell r="G120">
            <v>8</v>
          </cell>
          <cell r="H120">
            <v>2.06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495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495</v>
          </cell>
        </row>
        <row r="121">
          <cell r="B121" t="str">
            <v>SAMAME LUCERO JACKELINE CYNTHIA</v>
          </cell>
          <cell r="C121" t="str">
            <v>D</v>
          </cell>
          <cell r="D121" t="str">
            <v>F</v>
          </cell>
          <cell r="E121">
            <v>40</v>
          </cell>
          <cell r="F121">
            <v>176</v>
          </cell>
          <cell r="G121">
            <v>8</v>
          </cell>
          <cell r="H121">
            <v>4.17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1000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1000</v>
          </cell>
        </row>
        <row r="122">
          <cell r="B122" t="str">
            <v>TORRES VILLARREAL KARLA MADELEINE</v>
          </cell>
          <cell r="C122" t="str">
            <v>D</v>
          </cell>
          <cell r="D122" t="str">
            <v>M</v>
          </cell>
          <cell r="E122">
            <v>35</v>
          </cell>
          <cell r="F122">
            <v>154</v>
          </cell>
          <cell r="G122">
            <v>8</v>
          </cell>
          <cell r="H122">
            <v>2.81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675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675</v>
          </cell>
        </row>
        <row r="123">
          <cell r="B123" t="str">
            <v>VEGA FARRO ROSA ELVIRA</v>
          </cell>
          <cell r="C123" t="str">
            <v>D</v>
          </cell>
          <cell r="D123" t="str">
            <v>F</v>
          </cell>
          <cell r="E123">
            <v>45</v>
          </cell>
          <cell r="F123">
            <v>198</v>
          </cell>
          <cell r="G123">
            <v>8</v>
          </cell>
          <cell r="H123">
            <v>3.54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850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850</v>
          </cell>
        </row>
        <row r="124">
          <cell r="B124" t="str">
            <v>TOTAL AUXILIARES DE EDUCACIÓN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8468.3333333333321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8468.3333333333321</v>
          </cell>
        </row>
        <row r="125">
          <cell r="B125" t="str">
            <v>TÉCNICOS DEPORTIVOS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</row>
        <row r="126">
          <cell r="B126" t="str">
            <v>ANDONAYRE SECLEN JORGE MANUEL</v>
          </cell>
          <cell r="C126" t="str">
            <v>D</v>
          </cell>
          <cell r="D126" t="str">
            <v>M</v>
          </cell>
          <cell r="E126">
            <v>16</v>
          </cell>
          <cell r="F126">
            <v>70</v>
          </cell>
          <cell r="G126">
            <v>9</v>
          </cell>
          <cell r="H126">
            <v>7.05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800</v>
          </cell>
          <cell r="N126">
            <v>0</v>
          </cell>
          <cell r="O126">
            <v>0</v>
          </cell>
          <cell r="P126">
            <v>46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846</v>
          </cell>
        </row>
        <row r="127">
          <cell r="B127" t="str">
            <v>ANICAMA MENDOZA EDGARDO HUMBERTO</v>
          </cell>
          <cell r="C127" t="str">
            <v>D</v>
          </cell>
          <cell r="D127" t="str">
            <v>M</v>
          </cell>
          <cell r="E127">
            <v>16</v>
          </cell>
          <cell r="F127">
            <v>70</v>
          </cell>
          <cell r="G127">
            <v>9</v>
          </cell>
          <cell r="H127">
            <v>10.11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1100</v>
          </cell>
          <cell r="N127">
            <v>0</v>
          </cell>
          <cell r="O127">
            <v>67.5</v>
          </cell>
          <cell r="P127">
            <v>46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1213.5</v>
          </cell>
        </row>
        <row r="128">
          <cell r="B128" t="str">
            <v>BALAREZO CHAVEZ KARIN</v>
          </cell>
          <cell r="C128" t="str">
            <v>D</v>
          </cell>
          <cell r="D128" t="str">
            <v>F</v>
          </cell>
          <cell r="E128">
            <v>15.55</v>
          </cell>
          <cell r="F128">
            <v>68</v>
          </cell>
          <cell r="G128">
            <v>8</v>
          </cell>
          <cell r="H128">
            <v>7.61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800</v>
          </cell>
          <cell r="N128">
            <v>0</v>
          </cell>
          <cell r="O128">
            <v>67.5</v>
          </cell>
          <cell r="P128">
            <v>46.2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913.7</v>
          </cell>
        </row>
        <row r="129">
          <cell r="B129" t="str">
            <v>BONILLA TERAN GUILLERMO ALBERTO</v>
          </cell>
          <cell r="C129" t="str">
            <v>D</v>
          </cell>
          <cell r="D129" t="str">
            <v>M</v>
          </cell>
          <cell r="E129">
            <v>17</v>
          </cell>
          <cell r="F129">
            <v>75</v>
          </cell>
          <cell r="G129">
            <v>9</v>
          </cell>
          <cell r="H129">
            <v>7.03</v>
          </cell>
          <cell r="I129">
            <v>0</v>
          </cell>
          <cell r="J129">
            <v>0</v>
          </cell>
          <cell r="K129">
            <v>0</v>
          </cell>
          <cell r="L129">
            <v>4</v>
          </cell>
          <cell r="M129">
            <v>800</v>
          </cell>
          <cell r="N129">
            <v>0</v>
          </cell>
          <cell r="O129">
            <v>0</v>
          </cell>
          <cell r="P129">
            <v>43.2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56.24</v>
          </cell>
          <cell r="AD129">
            <v>0</v>
          </cell>
          <cell r="AE129">
            <v>0</v>
          </cell>
          <cell r="AF129">
            <v>0</v>
          </cell>
          <cell r="AG129">
            <v>899.44</v>
          </cell>
        </row>
        <row r="130">
          <cell r="B130" t="str">
            <v>CAMPOS FIGUEROA EDUARDO</v>
          </cell>
          <cell r="C130" t="str">
            <v>D</v>
          </cell>
          <cell r="D130" t="str">
            <v>M</v>
          </cell>
          <cell r="E130">
            <v>18</v>
          </cell>
          <cell r="F130">
            <v>79</v>
          </cell>
          <cell r="G130">
            <v>9</v>
          </cell>
          <cell r="H130">
            <v>5.56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600</v>
          </cell>
          <cell r="N130">
            <v>0</v>
          </cell>
          <cell r="O130">
            <v>67.5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667.5</v>
          </cell>
        </row>
        <row r="131">
          <cell r="B131" t="str">
            <v>CHIAN PON ALARCÓN WILSION</v>
          </cell>
          <cell r="C131" t="str">
            <v>I</v>
          </cell>
          <cell r="D131" t="str">
            <v>M</v>
          </cell>
          <cell r="E131">
            <v>16</v>
          </cell>
          <cell r="F131">
            <v>70</v>
          </cell>
          <cell r="G131">
            <v>9</v>
          </cell>
          <cell r="H131">
            <v>6.67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800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800</v>
          </cell>
        </row>
        <row r="132">
          <cell r="B132" t="str">
            <v>DELGADO REYES CESAR MARIANO</v>
          </cell>
          <cell r="C132" t="str">
            <v>D</v>
          </cell>
          <cell r="D132" t="str">
            <v>M</v>
          </cell>
          <cell r="E132">
            <v>16</v>
          </cell>
          <cell r="F132">
            <v>70</v>
          </cell>
          <cell r="G132">
            <v>9</v>
          </cell>
          <cell r="H132">
            <v>7.05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800</v>
          </cell>
          <cell r="N132">
            <v>0</v>
          </cell>
          <cell r="O132">
            <v>0</v>
          </cell>
          <cell r="P132">
            <v>46.2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846.2</v>
          </cell>
        </row>
        <row r="133">
          <cell r="B133" t="str">
            <v>DIAZ CABRERA ALEXANDROVICH</v>
          </cell>
          <cell r="C133" t="str">
            <v>D</v>
          </cell>
          <cell r="D133" t="str">
            <v>M</v>
          </cell>
          <cell r="E133">
            <v>16</v>
          </cell>
          <cell r="F133">
            <v>70</v>
          </cell>
          <cell r="G133">
            <v>9</v>
          </cell>
          <cell r="H133">
            <v>6.67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800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800</v>
          </cell>
        </row>
        <row r="134">
          <cell r="B134" t="str">
            <v>ESTRADA CRUZ HEBERT MARTIN</v>
          </cell>
          <cell r="C134" t="str">
            <v>D</v>
          </cell>
          <cell r="D134" t="str">
            <v>M</v>
          </cell>
          <cell r="E134">
            <v>15</v>
          </cell>
          <cell r="F134">
            <v>66</v>
          </cell>
          <cell r="G134">
            <v>8</v>
          </cell>
          <cell r="H134">
            <v>5</v>
          </cell>
          <cell r="I134">
            <v>2</v>
          </cell>
          <cell r="J134">
            <v>1</v>
          </cell>
          <cell r="K134">
            <v>0</v>
          </cell>
          <cell r="L134">
            <v>0</v>
          </cell>
          <cell r="M134">
            <v>600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12.5</v>
          </cell>
          <cell r="AA134">
            <v>7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619.5</v>
          </cell>
        </row>
        <row r="135">
          <cell r="B135" t="str">
            <v>FERNANDEZ REBOLLO MIGUEL ANGEL</v>
          </cell>
          <cell r="C135" t="str">
            <v>D</v>
          </cell>
          <cell r="D135" t="str">
            <v>M</v>
          </cell>
          <cell r="E135">
            <v>15</v>
          </cell>
          <cell r="F135">
            <v>66</v>
          </cell>
          <cell r="G135">
            <v>8</v>
          </cell>
          <cell r="H135">
            <v>8.9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1000</v>
          </cell>
          <cell r="N135">
            <v>0</v>
          </cell>
          <cell r="O135">
            <v>67.5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1067.5</v>
          </cell>
        </row>
        <row r="136">
          <cell r="B136" t="str">
            <v>FERNANDEZ VITON MANUEL</v>
          </cell>
          <cell r="C136" t="str">
            <v>D</v>
          </cell>
          <cell r="D136" t="str">
            <v>M</v>
          </cell>
          <cell r="E136">
            <v>15</v>
          </cell>
          <cell r="F136">
            <v>66</v>
          </cell>
          <cell r="G136">
            <v>8</v>
          </cell>
          <cell r="H136">
            <v>7.61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800</v>
          </cell>
          <cell r="N136">
            <v>0</v>
          </cell>
          <cell r="O136">
            <v>67.5</v>
          </cell>
          <cell r="P136">
            <v>46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913.5</v>
          </cell>
        </row>
        <row r="137">
          <cell r="B137" t="str">
            <v>LUCENA UGAZ JORGE ERNESTO</v>
          </cell>
          <cell r="C137" t="str">
            <v>D</v>
          </cell>
          <cell r="D137" t="str">
            <v>F</v>
          </cell>
          <cell r="E137">
            <v>16</v>
          </cell>
          <cell r="F137">
            <v>70</v>
          </cell>
          <cell r="G137">
            <v>9</v>
          </cell>
          <cell r="H137">
            <v>8.4499999999999993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900</v>
          </cell>
          <cell r="N137">
            <v>0</v>
          </cell>
          <cell r="O137">
            <v>67.5</v>
          </cell>
          <cell r="P137">
            <v>46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1013.5</v>
          </cell>
        </row>
        <row r="138">
          <cell r="B138" t="str">
            <v>NOVOA OLIVARES ANAHÍ</v>
          </cell>
          <cell r="C138" t="str">
            <v>D</v>
          </cell>
          <cell r="D138" t="str">
            <v>F</v>
          </cell>
          <cell r="E138">
            <v>16</v>
          </cell>
          <cell r="F138">
            <v>70</v>
          </cell>
          <cell r="G138">
            <v>9</v>
          </cell>
          <cell r="H138">
            <v>6.67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800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800</v>
          </cell>
        </row>
        <row r="139">
          <cell r="B139" t="str">
            <v>SANCHEZ GAMARRA JORGE SAMUEL</v>
          </cell>
          <cell r="C139" t="str">
            <v>D</v>
          </cell>
          <cell r="D139" t="str">
            <v>M</v>
          </cell>
          <cell r="E139">
            <v>16</v>
          </cell>
          <cell r="F139">
            <v>70</v>
          </cell>
          <cell r="G139">
            <v>9</v>
          </cell>
          <cell r="H139">
            <v>7.61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800</v>
          </cell>
          <cell r="N139">
            <v>0</v>
          </cell>
          <cell r="O139">
            <v>67.5</v>
          </cell>
          <cell r="P139">
            <v>45.1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19.03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931.63</v>
          </cell>
        </row>
        <row r="140">
          <cell r="B140" t="str">
            <v>VILLANUEVA LAZARTE JORGE BRUNO</v>
          </cell>
          <cell r="C140" t="str">
            <v>D</v>
          </cell>
          <cell r="D140" t="str">
            <v>M</v>
          </cell>
          <cell r="E140">
            <v>16</v>
          </cell>
          <cell r="F140">
            <v>70</v>
          </cell>
          <cell r="G140">
            <v>9</v>
          </cell>
          <cell r="H140">
            <v>7.61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800</v>
          </cell>
          <cell r="N140">
            <v>0</v>
          </cell>
          <cell r="O140">
            <v>67.5</v>
          </cell>
          <cell r="P140">
            <v>46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913.5</v>
          </cell>
        </row>
        <row r="141">
          <cell r="B141" t="str">
            <v>YUPTON CARRASCO DANILO NILTON</v>
          </cell>
          <cell r="C141" t="str">
            <v>D</v>
          </cell>
          <cell r="D141" t="str">
            <v>M</v>
          </cell>
          <cell r="E141">
            <v>17</v>
          </cell>
          <cell r="F141">
            <v>75</v>
          </cell>
          <cell r="G141">
            <v>9</v>
          </cell>
          <cell r="H141">
            <v>7.23</v>
          </cell>
          <cell r="I141">
            <v>2</v>
          </cell>
          <cell r="J141">
            <v>0</v>
          </cell>
          <cell r="K141">
            <v>0</v>
          </cell>
          <cell r="L141">
            <v>0</v>
          </cell>
          <cell r="M141">
            <v>800</v>
          </cell>
          <cell r="N141">
            <v>0</v>
          </cell>
          <cell r="O141">
            <v>67.5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18.079999999999998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885.58</v>
          </cell>
        </row>
        <row r="142">
          <cell r="B142" t="str">
            <v>TOTAL TECNICOS DEPORTIVOS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13000</v>
          </cell>
          <cell r="N142">
            <v>0</v>
          </cell>
          <cell r="O142">
            <v>607.5</v>
          </cell>
          <cell r="P142">
            <v>410.7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49.61</v>
          </cell>
          <cell r="AA142">
            <v>7</v>
          </cell>
          <cell r="AB142">
            <v>0</v>
          </cell>
          <cell r="AC142">
            <v>56.24</v>
          </cell>
          <cell r="AD142">
            <v>0</v>
          </cell>
          <cell r="AE142">
            <v>0</v>
          </cell>
          <cell r="AF142">
            <v>0</v>
          </cell>
          <cell r="AG142">
            <v>14131.05</v>
          </cell>
        </row>
        <row r="143">
          <cell r="B143" t="str">
            <v>PERSONAL ADMINISTRATIVO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</row>
        <row r="144">
          <cell r="B144" t="str">
            <v>ALCARAZO VALDERRAMA LUISA FIORELLA DE LOURDES</v>
          </cell>
          <cell r="C144" t="str">
            <v>D</v>
          </cell>
          <cell r="D144" t="str">
            <v>F</v>
          </cell>
          <cell r="E144">
            <v>44</v>
          </cell>
          <cell r="F144">
            <v>194</v>
          </cell>
          <cell r="G144">
            <v>0</v>
          </cell>
          <cell r="H144">
            <v>5.26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1000</v>
          </cell>
          <cell r="N144">
            <v>262.05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1262.05</v>
          </cell>
        </row>
        <row r="145">
          <cell r="B145" t="str">
            <v>ALVAREZ LIMO LUCIANA FERNANDA</v>
          </cell>
          <cell r="C145" t="str">
            <v>D</v>
          </cell>
          <cell r="D145" t="str">
            <v>F</v>
          </cell>
          <cell r="E145">
            <v>44</v>
          </cell>
          <cell r="F145">
            <v>194</v>
          </cell>
          <cell r="G145">
            <v>8</v>
          </cell>
          <cell r="H145">
            <v>3.86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859.16666666666674</v>
          </cell>
          <cell r="N145">
            <v>0</v>
          </cell>
          <cell r="O145">
            <v>67.5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926.66666666666674</v>
          </cell>
        </row>
        <row r="146">
          <cell r="B146" t="str">
            <v>CARRANZA QUISPE, PEPE HERNAN</v>
          </cell>
          <cell r="C146" t="str">
            <v>I</v>
          </cell>
          <cell r="D146" t="str">
            <v>M</v>
          </cell>
          <cell r="E146">
            <v>40</v>
          </cell>
          <cell r="F146">
            <v>176</v>
          </cell>
          <cell r="G146">
            <v>0</v>
          </cell>
          <cell r="H146">
            <v>7.08</v>
          </cell>
          <cell r="I146">
            <v>17.3</v>
          </cell>
          <cell r="J146">
            <v>0</v>
          </cell>
          <cell r="K146">
            <v>0</v>
          </cell>
          <cell r="L146">
            <v>0</v>
          </cell>
          <cell r="M146">
            <v>1000</v>
          </cell>
          <cell r="N146">
            <v>632.5</v>
          </cell>
          <cell r="O146">
            <v>67.5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153.11000000000001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1853.1100000000001</v>
          </cell>
        </row>
        <row r="147">
          <cell r="B147" t="str">
            <v>CORONEL GAYOSO LISETH DEL MILAGRO</v>
          </cell>
          <cell r="C147" t="str">
            <v>D</v>
          </cell>
          <cell r="D147" t="str">
            <v>F</v>
          </cell>
          <cell r="E147">
            <v>44</v>
          </cell>
          <cell r="F147">
            <v>194</v>
          </cell>
          <cell r="G147">
            <v>0</v>
          </cell>
          <cell r="H147">
            <v>4.58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1000</v>
          </cell>
          <cell r="N147">
            <v>100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1100</v>
          </cell>
        </row>
        <row r="148">
          <cell r="B148" t="str">
            <v>DIAZ ALEJANDRIA ROSA DEL PILAR</v>
          </cell>
          <cell r="C148" t="str">
            <v>I</v>
          </cell>
          <cell r="D148" t="str">
            <v>F</v>
          </cell>
          <cell r="E148">
            <v>40</v>
          </cell>
          <cell r="F148">
            <v>176</v>
          </cell>
          <cell r="G148">
            <v>0</v>
          </cell>
          <cell r="H148">
            <v>14.29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1000</v>
          </cell>
          <cell r="N148">
            <v>0</v>
          </cell>
          <cell r="O148">
            <v>67.5</v>
          </cell>
          <cell r="P148">
            <v>1464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800</v>
          </cell>
          <cell r="X148">
            <v>73.760000000000005</v>
          </cell>
          <cell r="Y148">
            <v>23.79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3429.05</v>
          </cell>
        </row>
        <row r="149">
          <cell r="B149" t="str">
            <v>GONZALES MONTERO, LUZ A. (Contrato a tiempo parcial)</v>
          </cell>
          <cell r="C149" t="str">
            <v>I</v>
          </cell>
          <cell r="D149" t="str">
            <v>F</v>
          </cell>
          <cell r="E149">
            <v>10</v>
          </cell>
          <cell r="F149">
            <v>44</v>
          </cell>
          <cell r="G149">
            <v>0</v>
          </cell>
          <cell r="H149">
            <v>11.13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600</v>
          </cell>
          <cell r="N149">
            <v>0</v>
          </cell>
          <cell r="O149">
            <v>67.5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667.5</v>
          </cell>
        </row>
        <row r="150">
          <cell r="B150" t="str">
            <v>GUERRERO VALLEJOS RAQUEL ELVIRA</v>
          </cell>
          <cell r="C150" t="str">
            <v>I</v>
          </cell>
          <cell r="D150" t="str">
            <v>F</v>
          </cell>
          <cell r="E150">
            <v>40</v>
          </cell>
          <cell r="F150">
            <v>176</v>
          </cell>
          <cell r="G150">
            <v>0</v>
          </cell>
          <cell r="H150">
            <v>7.08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1000</v>
          </cell>
          <cell r="N150">
            <v>632.5</v>
          </cell>
          <cell r="O150">
            <v>67.5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1700</v>
          </cell>
        </row>
        <row r="151">
          <cell r="B151" t="str">
            <v>MERMA VILLALBA HILDA ROXANA</v>
          </cell>
          <cell r="C151" t="str">
            <v>I</v>
          </cell>
          <cell r="D151" t="str">
            <v>F</v>
          </cell>
          <cell r="E151">
            <v>40</v>
          </cell>
          <cell r="F151">
            <v>176</v>
          </cell>
          <cell r="G151">
            <v>0</v>
          </cell>
          <cell r="H151">
            <v>6.46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1000</v>
          </cell>
          <cell r="N151">
            <v>550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1550</v>
          </cell>
        </row>
        <row r="152">
          <cell r="B152" t="str">
            <v>MILLONES CERCADO JANETT DEL CARMEN</v>
          </cell>
          <cell r="C152" t="str">
            <v>D</v>
          </cell>
          <cell r="D152" t="str">
            <v>F</v>
          </cell>
          <cell r="E152">
            <v>44</v>
          </cell>
          <cell r="F152">
            <v>194</v>
          </cell>
          <cell r="G152">
            <v>8</v>
          </cell>
          <cell r="H152">
            <v>4.9800000000000004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1000</v>
          </cell>
          <cell r="N152">
            <v>150</v>
          </cell>
          <cell r="O152">
            <v>0</v>
          </cell>
          <cell r="P152">
            <v>46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1196</v>
          </cell>
        </row>
        <row r="153">
          <cell r="B153" t="str">
            <v>NUÑEZ SERRANO GRACE JUDITH</v>
          </cell>
          <cell r="C153" t="str">
            <v>D</v>
          </cell>
          <cell r="D153" t="str">
            <v>M</v>
          </cell>
          <cell r="E153">
            <v>40</v>
          </cell>
          <cell r="F153">
            <v>176</v>
          </cell>
          <cell r="G153">
            <v>8</v>
          </cell>
          <cell r="H153">
            <v>6.7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848</v>
          </cell>
          <cell r="N153">
            <v>560</v>
          </cell>
          <cell r="O153">
            <v>0</v>
          </cell>
          <cell r="P153">
            <v>200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F153">
            <v>0</v>
          </cell>
          <cell r="AG153">
            <v>1608</v>
          </cell>
        </row>
        <row r="154">
          <cell r="B154" t="str">
            <v>ROJAS ROJAS JANINNE DEL CARMEN</v>
          </cell>
          <cell r="C154" t="str">
            <v>D</v>
          </cell>
          <cell r="D154" t="str">
            <v>F</v>
          </cell>
          <cell r="E154">
            <v>44</v>
          </cell>
          <cell r="F154">
            <v>194</v>
          </cell>
          <cell r="G154">
            <v>8</v>
          </cell>
          <cell r="H154">
            <v>0.69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137.5</v>
          </cell>
          <cell r="N154">
            <v>27.5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F154">
            <v>0</v>
          </cell>
          <cell r="AG154">
            <v>165</v>
          </cell>
        </row>
        <row r="155">
          <cell r="B155" t="str">
            <v>RUIZ ADANAQUE MARIA ELEODORA</v>
          </cell>
          <cell r="C155" t="str">
            <v>D</v>
          </cell>
          <cell r="D155" t="str">
            <v>F</v>
          </cell>
          <cell r="E155">
            <v>44</v>
          </cell>
          <cell r="F155">
            <v>194</v>
          </cell>
          <cell r="G155">
            <v>0</v>
          </cell>
          <cell r="H155">
            <v>7.08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1000</v>
          </cell>
          <cell r="N155">
            <v>700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1700</v>
          </cell>
        </row>
        <row r="156">
          <cell r="B156" t="str">
            <v>SOLANO CABREJOS VERONICA MERCEDES</v>
          </cell>
          <cell r="C156" t="str">
            <v>D</v>
          </cell>
          <cell r="D156" t="str">
            <v>F</v>
          </cell>
          <cell r="E156">
            <v>44</v>
          </cell>
          <cell r="F156">
            <v>194</v>
          </cell>
          <cell r="G156">
            <v>0</v>
          </cell>
          <cell r="H156">
            <v>6.88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1000</v>
          </cell>
          <cell r="N156">
            <v>650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1650</v>
          </cell>
        </row>
        <row r="157">
          <cell r="B157" t="str">
            <v>SOPLAPUCO CHIRA, ZENIT GISELA</v>
          </cell>
          <cell r="C157" t="str">
            <v>I</v>
          </cell>
          <cell r="D157" t="str">
            <v>F</v>
          </cell>
          <cell r="E157">
            <v>40</v>
          </cell>
          <cell r="F157">
            <v>176</v>
          </cell>
          <cell r="G157">
            <v>0</v>
          </cell>
          <cell r="H157">
            <v>4.95</v>
          </cell>
          <cell r="I157">
            <v>4.4000000000000004</v>
          </cell>
          <cell r="J157">
            <v>0</v>
          </cell>
          <cell r="K157">
            <v>0</v>
          </cell>
          <cell r="L157">
            <v>0</v>
          </cell>
          <cell r="M157">
            <v>766.66666666666674</v>
          </cell>
          <cell r="N157">
            <v>421.66666666666663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27.23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361.66666666666663</v>
          </cell>
          <cell r="AG157">
            <v>1577.23</v>
          </cell>
        </row>
        <row r="158">
          <cell r="B158" t="str">
            <v>TUMES RISCO LILIA</v>
          </cell>
          <cell r="C158" t="str">
            <v>I</v>
          </cell>
          <cell r="D158" t="str">
            <v>F</v>
          </cell>
          <cell r="E158">
            <v>44</v>
          </cell>
          <cell r="F158">
            <v>194</v>
          </cell>
          <cell r="G158">
            <v>0</v>
          </cell>
          <cell r="H158">
            <v>4.9000000000000004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1000</v>
          </cell>
          <cell r="N158">
            <v>0</v>
          </cell>
          <cell r="O158">
            <v>0</v>
          </cell>
          <cell r="P158">
            <v>175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1175</v>
          </cell>
        </row>
        <row r="159">
          <cell r="B159" t="str">
            <v>VILLARREAL LAGOS KHARIM MASSIEL</v>
          </cell>
          <cell r="C159" t="str">
            <v>D</v>
          </cell>
          <cell r="D159" t="str">
            <v>F</v>
          </cell>
          <cell r="E159">
            <v>40</v>
          </cell>
          <cell r="F159">
            <v>176</v>
          </cell>
          <cell r="G159">
            <v>8</v>
          </cell>
          <cell r="H159">
            <v>7.74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848</v>
          </cell>
          <cell r="N159">
            <v>560</v>
          </cell>
          <cell r="O159">
            <v>0</v>
          </cell>
          <cell r="P159">
            <v>450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1858</v>
          </cell>
        </row>
        <row r="160">
          <cell r="B160" t="str">
            <v>TOTAL PERSONAL ADMINISTRATIVO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14059.333333333334</v>
          </cell>
          <cell r="N160">
            <v>5246.2166666666672</v>
          </cell>
          <cell r="O160">
            <v>337.5</v>
          </cell>
          <cell r="P160">
            <v>2335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800</v>
          </cell>
          <cell r="X160">
            <v>73.760000000000005</v>
          </cell>
          <cell r="Y160">
            <v>23.79</v>
          </cell>
          <cell r="Z160">
            <v>180.34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361.66666666666663</v>
          </cell>
          <cell r="AG160">
            <v>23417.606666666667</v>
          </cell>
        </row>
        <row r="161">
          <cell r="B161" t="str">
            <v>PERSONAL RELIGIOSO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</row>
        <row r="162">
          <cell r="B162" t="str">
            <v>AGIP GAMONAL ALFREDO</v>
          </cell>
          <cell r="C162" t="str">
            <v>I</v>
          </cell>
          <cell r="D162" t="str">
            <v>M</v>
          </cell>
          <cell r="E162">
            <v>40</v>
          </cell>
          <cell r="F162">
            <v>176</v>
          </cell>
          <cell r="G162">
            <v>0</v>
          </cell>
          <cell r="H162">
            <v>5.09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1222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1222</v>
          </cell>
        </row>
        <row r="163">
          <cell r="B163" t="str">
            <v>CARDOZO VARGAS HOMERO</v>
          </cell>
          <cell r="C163" t="str">
            <v>I</v>
          </cell>
          <cell r="D163" t="str">
            <v>M</v>
          </cell>
          <cell r="E163">
            <v>40</v>
          </cell>
          <cell r="F163">
            <v>176</v>
          </cell>
          <cell r="G163">
            <v>0</v>
          </cell>
          <cell r="H163">
            <v>5.09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1222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1222</v>
          </cell>
        </row>
        <row r="164">
          <cell r="B164" t="str">
            <v>SANCHEZ PEREZ ALBERTO</v>
          </cell>
          <cell r="C164" t="str">
            <v>I</v>
          </cell>
          <cell r="D164" t="str">
            <v>M</v>
          </cell>
          <cell r="E164">
            <v>40</v>
          </cell>
          <cell r="F164">
            <v>176</v>
          </cell>
          <cell r="G164">
            <v>0</v>
          </cell>
          <cell r="H164">
            <v>5.09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1222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1222</v>
          </cell>
        </row>
        <row r="165">
          <cell r="B165" t="str">
            <v>TOTAL PERSONAL RELIGIOSO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3666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3666</v>
          </cell>
        </row>
        <row r="166">
          <cell r="B166" t="str">
            <v>PERSONAL SERV. A TIEMPO PARCIAL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</row>
        <row r="167">
          <cell r="B167" t="str">
            <v>DIAZ JULCA, ESPERIDION</v>
          </cell>
          <cell r="C167" t="str">
            <v>I</v>
          </cell>
          <cell r="D167" t="str">
            <v>M</v>
          </cell>
          <cell r="E167">
            <v>15</v>
          </cell>
          <cell r="F167">
            <v>60</v>
          </cell>
          <cell r="G167">
            <v>0</v>
          </cell>
          <cell r="H167">
            <v>2.92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282.5</v>
          </cell>
          <cell r="N167">
            <v>0</v>
          </cell>
          <cell r="O167">
            <v>67.5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E167">
            <v>0</v>
          </cell>
          <cell r="AF167">
            <v>0</v>
          </cell>
          <cell r="AG167">
            <v>350</v>
          </cell>
        </row>
        <row r="168">
          <cell r="B168" t="str">
            <v>LOCONI SECLEN, SIMON</v>
          </cell>
          <cell r="C168" t="str">
            <v>I</v>
          </cell>
          <cell r="D168" t="str">
            <v>M</v>
          </cell>
          <cell r="E168">
            <v>18</v>
          </cell>
          <cell r="F168">
            <v>72</v>
          </cell>
          <cell r="G168">
            <v>0</v>
          </cell>
          <cell r="H168">
            <v>5</v>
          </cell>
          <cell r="I168">
            <v>0</v>
          </cell>
          <cell r="J168">
            <v>0</v>
          </cell>
          <cell r="K168">
            <v>10</v>
          </cell>
          <cell r="L168">
            <v>0</v>
          </cell>
          <cell r="M168">
            <v>600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100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700</v>
          </cell>
        </row>
        <row r="169">
          <cell r="B169" t="str">
            <v>TOTAL PERSONAL SERV. A TIEMPO PARCIAL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882.5</v>
          </cell>
          <cell r="N169">
            <v>0</v>
          </cell>
          <cell r="O169">
            <v>67.5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100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1050</v>
          </cell>
        </row>
        <row r="170">
          <cell r="B170" t="str">
            <v>PERSONAL DE SERVICIO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</row>
        <row r="171">
          <cell r="B171" t="str">
            <v>ALBAN QUIÑONEZ MARTIN VICENTE</v>
          </cell>
          <cell r="C171" t="str">
            <v>D</v>
          </cell>
          <cell r="D171" t="str">
            <v>M</v>
          </cell>
          <cell r="E171">
            <v>45</v>
          </cell>
          <cell r="F171">
            <v>198</v>
          </cell>
          <cell r="G171">
            <v>0</v>
          </cell>
          <cell r="H171">
            <v>4.34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750</v>
          </cell>
          <cell r="N171">
            <v>0</v>
          </cell>
          <cell r="O171">
            <v>67.5</v>
          </cell>
          <cell r="P171">
            <v>225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1042.5</v>
          </cell>
        </row>
        <row r="172">
          <cell r="B172" t="str">
            <v>ANAYA CAPUÑAY JANNET</v>
          </cell>
          <cell r="C172" t="str">
            <v>D</v>
          </cell>
          <cell r="D172" t="str">
            <v>F</v>
          </cell>
          <cell r="E172">
            <v>45</v>
          </cell>
          <cell r="F172">
            <v>198</v>
          </cell>
          <cell r="G172">
            <v>0</v>
          </cell>
          <cell r="H172">
            <v>4.03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750</v>
          </cell>
          <cell r="N172">
            <v>0</v>
          </cell>
          <cell r="O172">
            <v>67.5</v>
          </cell>
          <cell r="P172">
            <v>150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967.5</v>
          </cell>
        </row>
        <row r="173">
          <cell r="B173" t="str">
            <v>BAÑOS RAMIREZ AURELIO</v>
          </cell>
          <cell r="C173" t="str">
            <v>I</v>
          </cell>
          <cell r="D173" t="str">
            <v>M</v>
          </cell>
          <cell r="E173">
            <v>45</v>
          </cell>
          <cell r="F173">
            <v>198</v>
          </cell>
          <cell r="G173">
            <v>0</v>
          </cell>
          <cell r="H173">
            <v>5.15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750</v>
          </cell>
          <cell r="N173">
            <v>0</v>
          </cell>
          <cell r="O173">
            <v>0</v>
          </cell>
          <cell r="P173">
            <v>199.78</v>
          </cell>
          <cell r="Q173">
            <v>0</v>
          </cell>
          <cell r="R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250</v>
          </cell>
          <cell r="X173">
            <v>28.13</v>
          </cell>
          <cell r="Y173">
            <v>9.09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1237</v>
          </cell>
        </row>
        <row r="174">
          <cell r="B174" t="str">
            <v>CALVA CAMPOS GAMANIEL</v>
          </cell>
          <cell r="C174" t="str">
            <v>I</v>
          </cell>
          <cell r="D174" t="str">
            <v>M</v>
          </cell>
          <cell r="E174">
            <v>45</v>
          </cell>
          <cell r="F174">
            <v>198</v>
          </cell>
          <cell r="G174">
            <v>0</v>
          </cell>
          <cell r="H174">
            <v>4.58</v>
          </cell>
          <cell r="I174">
            <v>10</v>
          </cell>
          <cell r="J174">
            <v>0</v>
          </cell>
          <cell r="K174">
            <v>16</v>
          </cell>
          <cell r="L174">
            <v>8</v>
          </cell>
          <cell r="M174">
            <v>750</v>
          </cell>
          <cell r="N174">
            <v>0</v>
          </cell>
          <cell r="O174">
            <v>67.5</v>
          </cell>
          <cell r="P174">
            <v>280.5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57.25</v>
          </cell>
          <cell r="AA174">
            <v>0</v>
          </cell>
          <cell r="AB174">
            <v>146.56</v>
          </cell>
          <cell r="AC174">
            <v>73.28</v>
          </cell>
          <cell r="AD174">
            <v>0</v>
          </cell>
          <cell r="AE174">
            <v>0</v>
          </cell>
          <cell r="AF174">
            <v>0</v>
          </cell>
          <cell r="AG174">
            <v>1375.09</v>
          </cell>
        </row>
        <row r="175">
          <cell r="B175" t="str">
            <v>CALVA RAMOS MONICA</v>
          </cell>
          <cell r="C175" t="str">
            <v>D</v>
          </cell>
          <cell r="D175" t="str">
            <v>f</v>
          </cell>
          <cell r="E175">
            <v>45</v>
          </cell>
          <cell r="F175">
            <v>198</v>
          </cell>
          <cell r="G175">
            <v>0</v>
          </cell>
          <cell r="H175">
            <v>4.03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750</v>
          </cell>
          <cell r="N175">
            <v>0</v>
          </cell>
          <cell r="O175">
            <v>67.5</v>
          </cell>
          <cell r="P175">
            <v>150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967.5</v>
          </cell>
        </row>
        <row r="176">
          <cell r="B176" t="str">
            <v>CASTILLO GALVEZ ROBERT</v>
          </cell>
          <cell r="C176" t="str">
            <v>D</v>
          </cell>
          <cell r="D176" t="str">
            <v>M</v>
          </cell>
          <cell r="E176">
            <v>45</v>
          </cell>
          <cell r="F176">
            <v>198</v>
          </cell>
          <cell r="G176">
            <v>0</v>
          </cell>
          <cell r="H176">
            <v>4.0599999999999996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750</v>
          </cell>
          <cell r="N176">
            <v>0</v>
          </cell>
          <cell r="O176">
            <v>0</v>
          </cell>
          <cell r="P176">
            <v>225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975</v>
          </cell>
        </row>
        <row r="177">
          <cell r="B177" t="str">
            <v>CELI MARTINEZ SOLEDAD ISABEL</v>
          </cell>
          <cell r="C177" t="str">
            <v>I</v>
          </cell>
          <cell r="D177" t="str">
            <v>M</v>
          </cell>
          <cell r="E177">
            <v>45</v>
          </cell>
          <cell r="F177">
            <v>198</v>
          </cell>
          <cell r="G177">
            <v>0</v>
          </cell>
          <cell r="H177">
            <v>4.8600000000000003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750</v>
          </cell>
          <cell r="N177">
            <v>0</v>
          </cell>
          <cell r="O177">
            <v>67.5</v>
          </cell>
          <cell r="P177">
            <v>200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150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1167.5</v>
          </cell>
        </row>
        <row r="178">
          <cell r="B178" t="str">
            <v>GAMARRA LOCONI SEGUNDO JUAN</v>
          </cell>
          <cell r="C178" t="str">
            <v>I</v>
          </cell>
          <cell r="D178" t="str">
            <v>M</v>
          </cell>
          <cell r="E178">
            <v>45</v>
          </cell>
          <cell r="F178">
            <v>198</v>
          </cell>
          <cell r="G178">
            <v>0</v>
          </cell>
          <cell r="H178">
            <v>4.34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750</v>
          </cell>
          <cell r="N178">
            <v>0</v>
          </cell>
          <cell r="O178">
            <v>67.5</v>
          </cell>
          <cell r="P178">
            <v>225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1042.5</v>
          </cell>
        </row>
        <row r="179">
          <cell r="B179" t="str">
            <v>HUAMAN ALBAN MANUEL ANTONIO</v>
          </cell>
          <cell r="C179" t="str">
            <v>D</v>
          </cell>
          <cell r="D179" t="str">
            <v>M</v>
          </cell>
          <cell r="E179">
            <v>45</v>
          </cell>
          <cell r="F179">
            <v>198</v>
          </cell>
          <cell r="G179">
            <v>0</v>
          </cell>
          <cell r="H179">
            <v>4.45</v>
          </cell>
          <cell r="I179">
            <v>14.3</v>
          </cell>
          <cell r="J179">
            <v>1</v>
          </cell>
          <cell r="K179">
            <v>0</v>
          </cell>
          <cell r="L179">
            <v>0</v>
          </cell>
          <cell r="M179">
            <v>750</v>
          </cell>
          <cell r="N179">
            <v>0</v>
          </cell>
          <cell r="O179">
            <v>67.5</v>
          </cell>
          <cell r="P179">
            <v>250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79.540000000000006</v>
          </cell>
          <cell r="AA179">
            <v>6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1153.04</v>
          </cell>
        </row>
        <row r="180">
          <cell r="B180" t="str">
            <v>LOCONI SAMILLAN GUMERCINDO</v>
          </cell>
          <cell r="C180" t="str">
            <v>I</v>
          </cell>
          <cell r="D180" t="str">
            <v>M</v>
          </cell>
          <cell r="E180">
            <v>45</v>
          </cell>
          <cell r="F180">
            <v>198</v>
          </cell>
          <cell r="G180">
            <v>0</v>
          </cell>
          <cell r="H180">
            <v>4.17</v>
          </cell>
          <cell r="I180">
            <v>2</v>
          </cell>
          <cell r="J180">
            <v>1</v>
          </cell>
          <cell r="K180">
            <v>0</v>
          </cell>
          <cell r="L180">
            <v>0</v>
          </cell>
          <cell r="M180">
            <v>750</v>
          </cell>
          <cell r="N180">
            <v>0</v>
          </cell>
          <cell r="O180">
            <v>0</v>
          </cell>
          <cell r="P180">
            <v>250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10.43</v>
          </cell>
          <cell r="AA180">
            <v>6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1016.43</v>
          </cell>
        </row>
        <row r="181">
          <cell r="B181" t="str">
            <v>MIL CADENAS RUFINO FELIX</v>
          </cell>
          <cell r="C181" t="str">
            <v>I</v>
          </cell>
          <cell r="D181" t="str">
            <v>M</v>
          </cell>
          <cell r="E181">
            <v>45</v>
          </cell>
          <cell r="F181">
            <v>198</v>
          </cell>
          <cell r="G181">
            <v>0</v>
          </cell>
          <cell r="H181">
            <v>4.54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750</v>
          </cell>
          <cell r="N181">
            <v>46</v>
          </cell>
          <cell r="O181">
            <v>67.5</v>
          </cell>
          <cell r="P181">
            <v>225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1088.5</v>
          </cell>
        </row>
        <row r="182">
          <cell r="B182" t="str">
            <v>MIL CADENAS PEDRO MANUEL</v>
          </cell>
          <cell r="C182" t="str">
            <v>I</v>
          </cell>
          <cell r="D182" t="str">
            <v>M</v>
          </cell>
          <cell r="E182">
            <v>45</v>
          </cell>
          <cell r="F182">
            <v>198</v>
          </cell>
          <cell r="G182">
            <v>0</v>
          </cell>
          <cell r="H182">
            <v>5.42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750</v>
          </cell>
          <cell r="N182">
            <v>0</v>
          </cell>
          <cell r="O182">
            <v>67.5</v>
          </cell>
          <cell r="P182">
            <v>424.58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43.78</v>
          </cell>
          <cell r="Y182">
            <v>14.14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1300</v>
          </cell>
        </row>
        <row r="183">
          <cell r="B183" t="str">
            <v>NEPO SECLEN FRANCISCO</v>
          </cell>
          <cell r="C183" t="str">
            <v>I</v>
          </cell>
          <cell r="D183" t="str">
            <v>M</v>
          </cell>
          <cell r="E183">
            <v>45</v>
          </cell>
          <cell r="F183">
            <v>198</v>
          </cell>
          <cell r="G183">
            <v>0</v>
          </cell>
          <cell r="H183">
            <v>4.38</v>
          </cell>
          <cell r="I183">
            <v>4</v>
          </cell>
          <cell r="J183">
            <v>0</v>
          </cell>
          <cell r="K183">
            <v>1</v>
          </cell>
          <cell r="L183">
            <v>0</v>
          </cell>
          <cell r="M183">
            <v>750</v>
          </cell>
          <cell r="N183">
            <v>0</v>
          </cell>
          <cell r="O183">
            <v>67.5</v>
          </cell>
          <cell r="P183">
            <v>232.5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21.9</v>
          </cell>
          <cell r="AA183">
            <v>0</v>
          </cell>
          <cell r="AB183">
            <v>8.76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1080.6600000000001</v>
          </cell>
        </row>
        <row r="184">
          <cell r="B184" t="str">
            <v>NEPO SECLEN GREGORIO</v>
          </cell>
          <cell r="C184" t="str">
            <v>I</v>
          </cell>
          <cell r="D184" t="str">
            <v>M</v>
          </cell>
          <cell r="E184">
            <v>45</v>
          </cell>
          <cell r="F184">
            <v>198</v>
          </cell>
          <cell r="G184">
            <v>0</v>
          </cell>
          <cell r="H184">
            <v>4.17</v>
          </cell>
          <cell r="I184">
            <v>2</v>
          </cell>
          <cell r="J184">
            <v>1</v>
          </cell>
          <cell r="K184">
            <v>0</v>
          </cell>
          <cell r="L184">
            <v>0</v>
          </cell>
          <cell r="M184">
            <v>750</v>
          </cell>
          <cell r="N184">
            <v>0</v>
          </cell>
          <cell r="O184">
            <v>0</v>
          </cell>
          <cell r="P184">
            <v>229.41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15.55</v>
          </cell>
          <cell r="Y184">
            <v>5.04</v>
          </cell>
          <cell r="Z184">
            <v>10.43</v>
          </cell>
          <cell r="AA184">
            <v>6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1016.4299999999998</v>
          </cell>
        </row>
        <row r="185">
          <cell r="B185" t="str">
            <v>RAMOS DE CALVA ANGELICA</v>
          </cell>
          <cell r="C185" t="str">
            <v>I</v>
          </cell>
          <cell r="D185" t="str">
            <v>F</v>
          </cell>
          <cell r="E185">
            <v>45</v>
          </cell>
          <cell r="F185">
            <v>198</v>
          </cell>
          <cell r="G185">
            <v>0</v>
          </cell>
          <cell r="H185">
            <v>0.13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30.36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944.64233333333334</v>
          </cell>
          <cell r="AE185">
            <v>0</v>
          </cell>
          <cell r="AF185">
            <v>0</v>
          </cell>
          <cell r="AG185">
            <v>975.00233333333335</v>
          </cell>
        </row>
        <row r="186">
          <cell r="B186" t="str">
            <v>REQUE DE CUYATE MARÍA ANGELICA</v>
          </cell>
          <cell r="C186" t="str">
            <v>I</v>
          </cell>
          <cell r="D186" t="str">
            <v>F</v>
          </cell>
          <cell r="E186">
            <v>45</v>
          </cell>
          <cell r="F186">
            <v>198</v>
          </cell>
          <cell r="G186">
            <v>0</v>
          </cell>
          <cell r="H186">
            <v>4.17</v>
          </cell>
          <cell r="I186">
            <v>0</v>
          </cell>
          <cell r="J186">
            <v>0</v>
          </cell>
          <cell r="K186">
            <v>16</v>
          </cell>
          <cell r="L186">
            <v>0</v>
          </cell>
          <cell r="M186">
            <v>750</v>
          </cell>
          <cell r="N186">
            <v>0</v>
          </cell>
          <cell r="O186">
            <v>0</v>
          </cell>
          <cell r="P186">
            <v>250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133.44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1133.44</v>
          </cell>
        </row>
        <row r="187">
          <cell r="B187" t="str">
            <v>REQUE DE ROJAS ISABEL</v>
          </cell>
          <cell r="C187" t="str">
            <v>I</v>
          </cell>
          <cell r="D187" t="str">
            <v>F</v>
          </cell>
          <cell r="E187">
            <v>45</v>
          </cell>
          <cell r="F187">
            <v>198</v>
          </cell>
          <cell r="G187">
            <v>0</v>
          </cell>
          <cell r="H187">
            <v>4.3600000000000003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750</v>
          </cell>
          <cell r="N187">
            <v>46</v>
          </cell>
          <cell r="O187">
            <v>0</v>
          </cell>
          <cell r="P187">
            <v>229.52999999999997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15.45</v>
          </cell>
          <cell r="Y187">
            <v>5.0199999999999996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1046</v>
          </cell>
        </row>
        <row r="188">
          <cell r="B188" t="str">
            <v>REQUE FARRO JOSE FELIX</v>
          </cell>
          <cell r="C188" t="str">
            <v>I</v>
          </cell>
          <cell r="D188" t="str">
            <v>M</v>
          </cell>
          <cell r="E188">
            <v>45</v>
          </cell>
          <cell r="F188">
            <v>198</v>
          </cell>
          <cell r="G188">
            <v>0</v>
          </cell>
          <cell r="H188">
            <v>4.54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750</v>
          </cell>
          <cell r="N188">
            <v>46</v>
          </cell>
          <cell r="O188">
            <v>67.5</v>
          </cell>
          <cell r="P188">
            <v>225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1088.5</v>
          </cell>
        </row>
        <row r="189">
          <cell r="B189" t="str">
            <v>REQUE SECLEN ANDREA MARGARITA</v>
          </cell>
          <cell r="C189" t="str">
            <v>I</v>
          </cell>
          <cell r="D189" t="str">
            <v>F</v>
          </cell>
          <cell r="E189">
            <v>45</v>
          </cell>
          <cell r="F189">
            <v>198</v>
          </cell>
          <cell r="G189">
            <v>0</v>
          </cell>
          <cell r="H189">
            <v>4.34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750</v>
          </cell>
          <cell r="N189">
            <v>0</v>
          </cell>
          <cell r="O189">
            <v>67.5</v>
          </cell>
          <cell r="P189">
            <v>225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1042.5</v>
          </cell>
        </row>
        <row r="190">
          <cell r="B190" t="str">
            <v>ROJAS SANCHEZ GERMAN</v>
          </cell>
          <cell r="C190" t="str">
            <v>I</v>
          </cell>
          <cell r="D190" t="str">
            <v>M</v>
          </cell>
          <cell r="E190">
            <v>45</v>
          </cell>
          <cell r="F190">
            <v>198</v>
          </cell>
          <cell r="G190">
            <v>0</v>
          </cell>
          <cell r="H190">
            <v>4.34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750</v>
          </cell>
          <cell r="N190">
            <v>0</v>
          </cell>
          <cell r="O190">
            <v>67.5</v>
          </cell>
          <cell r="P190">
            <v>225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1042.5</v>
          </cell>
        </row>
        <row r="191">
          <cell r="B191" t="str">
            <v>VENTURA MENESES FRANCO</v>
          </cell>
          <cell r="C191" t="str">
            <v>I</v>
          </cell>
          <cell r="D191" t="str">
            <v>M</v>
          </cell>
          <cell r="E191">
            <v>45</v>
          </cell>
          <cell r="F191">
            <v>198</v>
          </cell>
          <cell r="G191">
            <v>0</v>
          </cell>
          <cell r="H191">
            <v>4.34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750</v>
          </cell>
          <cell r="N191">
            <v>0</v>
          </cell>
          <cell r="O191">
            <v>67.5</v>
          </cell>
          <cell r="P191">
            <v>196.17999999999995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21.79</v>
          </cell>
          <cell r="Y191">
            <v>7.03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1042.5</v>
          </cell>
        </row>
        <row r="192">
          <cell r="B192" t="str">
            <v>VILLEGAS RODRIGUEZ CESAR</v>
          </cell>
          <cell r="C192" t="str">
            <v>I</v>
          </cell>
          <cell r="D192" t="str">
            <v>M</v>
          </cell>
          <cell r="E192">
            <v>45</v>
          </cell>
          <cell r="F192">
            <v>198</v>
          </cell>
          <cell r="H192">
            <v>4.82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750</v>
          </cell>
          <cell r="N192">
            <v>0</v>
          </cell>
          <cell r="O192">
            <v>67.5</v>
          </cell>
          <cell r="P192">
            <v>318.67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16.16</v>
          </cell>
          <cell r="Y192">
            <v>5.17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1157.5000000000002</v>
          </cell>
        </row>
        <row r="193">
          <cell r="B193" t="str">
            <v>TOTAL PERSONAL SERVICIO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15780.36</v>
          </cell>
          <cell r="N193">
            <v>138</v>
          </cell>
          <cell r="O193">
            <v>1012.5</v>
          </cell>
          <cell r="P193">
            <v>4936.1499999999996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400</v>
          </cell>
          <cell r="X193">
            <v>140.85999999999999</v>
          </cell>
          <cell r="Y193">
            <v>45.49</v>
          </cell>
          <cell r="Z193">
            <v>179.55000000000004</v>
          </cell>
          <cell r="AA193">
            <v>18</v>
          </cell>
          <cell r="AB193">
            <v>288.76</v>
          </cell>
          <cell r="AC193">
            <v>73.28</v>
          </cell>
          <cell r="AD193">
            <v>944.64233333333334</v>
          </cell>
          <cell r="AE193">
            <v>0</v>
          </cell>
          <cell r="AF193">
            <v>0</v>
          </cell>
          <cell r="AG193">
            <v>23957.592333333334</v>
          </cell>
        </row>
        <row r="194">
          <cell r="B194" t="str">
            <v xml:space="preserve">TOTAL PLANILLA 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12</v>
          </cell>
          <cell r="M194">
            <v>141080.52666666667</v>
          </cell>
          <cell r="N194">
            <v>57616.166666666664</v>
          </cell>
          <cell r="O194">
            <v>6142.5</v>
          </cell>
          <cell r="P194">
            <v>91887.280000000028</v>
          </cell>
          <cell r="Q194">
            <v>12500</v>
          </cell>
          <cell r="R194">
            <v>2800</v>
          </cell>
          <cell r="S194">
            <v>4800</v>
          </cell>
          <cell r="T194">
            <v>1050</v>
          </cell>
          <cell r="U194">
            <v>5000</v>
          </cell>
          <cell r="V194">
            <v>8000</v>
          </cell>
          <cell r="W194">
            <v>2000</v>
          </cell>
          <cell r="X194">
            <v>1942.6600000000003</v>
          </cell>
          <cell r="Y194">
            <v>627.04000000000008</v>
          </cell>
          <cell r="Z194">
            <v>409.50000000000006</v>
          </cell>
          <cell r="AA194">
            <v>25</v>
          </cell>
          <cell r="AB194">
            <v>388.76</v>
          </cell>
          <cell r="AC194">
            <v>129.52000000000001</v>
          </cell>
          <cell r="AD194">
            <v>944.64233333333334</v>
          </cell>
          <cell r="AE194">
            <v>0</v>
          </cell>
          <cell r="AF194">
            <v>7009.8966666666665</v>
          </cell>
          <cell r="AG194">
            <v>344353.49233333336</v>
          </cell>
        </row>
      </sheetData>
      <sheetData sheetId="5">
        <row r="6">
          <cell r="B6" t="str">
            <v>PERSONAL DOCENTE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0.05</v>
          </cell>
          <cell r="AB6">
            <v>7.0000000000000007E-2</v>
          </cell>
          <cell r="AC6">
            <v>0.09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</row>
        <row r="7">
          <cell r="B7" t="str">
            <v>ABAD JAIME EUSEBIA</v>
          </cell>
          <cell r="C7" t="str">
            <v>I</v>
          </cell>
          <cell r="D7" t="str">
            <v>F</v>
          </cell>
          <cell r="E7">
            <v>40</v>
          </cell>
          <cell r="F7">
            <v>176</v>
          </cell>
          <cell r="G7">
            <v>8</v>
          </cell>
          <cell r="H7">
            <v>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848</v>
          </cell>
          <cell r="N7">
            <v>560</v>
          </cell>
          <cell r="O7">
            <v>75</v>
          </cell>
          <cell r="P7">
            <v>874.5</v>
          </cell>
          <cell r="Q7">
            <v>250</v>
          </cell>
          <cell r="R7">
            <v>0</v>
          </cell>
          <cell r="S7">
            <v>0</v>
          </cell>
          <cell r="T7">
            <v>0</v>
          </cell>
          <cell r="U7">
            <v>200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2807.5</v>
          </cell>
        </row>
        <row r="8">
          <cell r="B8" t="str">
            <v>AGÜERO PIANA NELLY</v>
          </cell>
          <cell r="C8" t="str">
            <v>I</v>
          </cell>
          <cell r="D8" t="str">
            <v>F</v>
          </cell>
          <cell r="E8">
            <v>40</v>
          </cell>
          <cell r="F8">
            <v>176</v>
          </cell>
          <cell r="G8">
            <v>8</v>
          </cell>
          <cell r="H8">
            <v>8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848</v>
          </cell>
          <cell r="N8">
            <v>560</v>
          </cell>
          <cell r="O8">
            <v>0</v>
          </cell>
          <cell r="P8">
            <v>369.99</v>
          </cell>
          <cell r="Q8">
            <v>250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54.42</v>
          </cell>
          <cell r="Z8">
            <v>17.59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2100</v>
          </cell>
        </row>
        <row r="9">
          <cell r="B9" t="str">
            <v>ALZA MORENO VICTORIA LILIANA</v>
          </cell>
          <cell r="C9" t="str">
            <v>D</v>
          </cell>
          <cell r="D9" t="str">
            <v>F</v>
          </cell>
          <cell r="E9">
            <v>40</v>
          </cell>
          <cell r="F9">
            <v>176</v>
          </cell>
          <cell r="G9">
            <v>8</v>
          </cell>
          <cell r="H9">
            <v>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848</v>
          </cell>
          <cell r="N9">
            <v>560</v>
          </cell>
          <cell r="O9">
            <v>0</v>
          </cell>
          <cell r="P9">
            <v>542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1950</v>
          </cell>
        </row>
        <row r="10">
          <cell r="B10" t="str">
            <v>ARANA SANCHEZ MONICA</v>
          </cell>
          <cell r="C10" t="str">
            <v>I</v>
          </cell>
          <cell r="D10" t="str">
            <v>F</v>
          </cell>
          <cell r="E10">
            <v>40</v>
          </cell>
          <cell r="F10">
            <v>176</v>
          </cell>
          <cell r="G10">
            <v>8</v>
          </cell>
          <cell r="H10">
            <v>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848</v>
          </cell>
          <cell r="N10">
            <v>560</v>
          </cell>
          <cell r="O10">
            <v>75</v>
          </cell>
          <cell r="P10">
            <v>572.16000000000008</v>
          </cell>
          <cell r="Q10">
            <v>0</v>
          </cell>
          <cell r="R10">
            <v>0</v>
          </cell>
          <cell r="S10">
            <v>0</v>
          </cell>
          <cell r="T10">
            <v>250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77.34</v>
          </cell>
          <cell r="Z10">
            <v>25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2407.5</v>
          </cell>
        </row>
        <row r="11">
          <cell r="B11" t="str">
            <v>ARRASCO ALEGRE JORGE LUIS</v>
          </cell>
          <cell r="C11" t="str">
            <v>D</v>
          </cell>
          <cell r="D11" t="str">
            <v>M</v>
          </cell>
          <cell r="E11">
            <v>40</v>
          </cell>
          <cell r="F11">
            <v>176</v>
          </cell>
          <cell r="G11">
            <v>8</v>
          </cell>
          <cell r="H11">
            <v>8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848</v>
          </cell>
          <cell r="N11">
            <v>560</v>
          </cell>
          <cell r="O11">
            <v>75</v>
          </cell>
          <cell r="P11">
            <v>1055.27</v>
          </cell>
          <cell r="Q11">
            <v>250</v>
          </cell>
          <cell r="R11">
            <v>400</v>
          </cell>
          <cell r="S11">
            <v>0</v>
          </cell>
          <cell r="T11">
            <v>0</v>
          </cell>
          <cell r="U11">
            <v>200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3388.27</v>
          </cell>
        </row>
        <row r="12">
          <cell r="B12" t="str">
            <v>BANDA REYES NIRZA VANESSA</v>
          </cell>
          <cell r="C12" t="str">
            <v>D</v>
          </cell>
          <cell r="D12" t="str">
            <v>F</v>
          </cell>
          <cell r="E12">
            <v>40</v>
          </cell>
          <cell r="F12">
            <v>176</v>
          </cell>
          <cell r="G12">
            <v>8</v>
          </cell>
          <cell r="H12">
            <v>8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848</v>
          </cell>
          <cell r="N12">
            <v>560</v>
          </cell>
          <cell r="O12">
            <v>75</v>
          </cell>
          <cell r="P12">
            <v>367</v>
          </cell>
          <cell r="Q12">
            <v>250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2100</v>
          </cell>
        </row>
        <row r="13">
          <cell r="B13" t="str">
            <v>BUSTAMANTE PALACIOS ZORAIDA DEL PILAR</v>
          </cell>
          <cell r="C13" t="str">
            <v>D</v>
          </cell>
          <cell r="D13" t="str">
            <v>F</v>
          </cell>
          <cell r="E13">
            <v>40</v>
          </cell>
          <cell r="F13">
            <v>176</v>
          </cell>
          <cell r="G13">
            <v>8</v>
          </cell>
          <cell r="H13">
            <v>8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848</v>
          </cell>
          <cell r="N13">
            <v>560</v>
          </cell>
          <cell r="O13">
            <v>0</v>
          </cell>
          <cell r="P13">
            <v>392</v>
          </cell>
          <cell r="Q13">
            <v>250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224.6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2274.6</v>
          </cell>
        </row>
        <row r="14">
          <cell r="B14" t="str">
            <v>CABREJOS FERNANDEZ CARLOS ENRIQUE MARTIN</v>
          </cell>
          <cell r="C14" t="str">
            <v>D</v>
          </cell>
          <cell r="D14" t="str">
            <v>F</v>
          </cell>
          <cell r="E14">
            <v>40</v>
          </cell>
          <cell r="F14">
            <v>176</v>
          </cell>
          <cell r="G14">
            <v>8</v>
          </cell>
          <cell r="H14">
            <v>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848</v>
          </cell>
          <cell r="N14">
            <v>560</v>
          </cell>
          <cell r="O14">
            <v>75</v>
          </cell>
          <cell r="P14">
            <v>300</v>
          </cell>
          <cell r="Q14">
            <v>250</v>
          </cell>
          <cell r="R14">
            <v>0</v>
          </cell>
          <cell r="S14">
            <v>0</v>
          </cell>
          <cell r="T14">
            <v>0</v>
          </cell>
          <cell r="U14">
            <v>200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2233</v>
          </cell>
        </row>
        <row r="15">
          <cell r="B15" t="str">
            <v>CAMPAÑA HUANAMBAL YOLANDA PAULA</v>
          </cell>
          <cell r="C15" t="str">
            <v>D</v>
          </cell>
          <cell r="D15" t="str">
            <v>F</v>
          </cell>
          <cell r="E15">
            <v>40</v>
          </cell>
          <cell r="F15">
            <v>176</v>
          </cell>
          <cell r="G15">
            <v>8</v>
          </cell>
          <cell r="H15">
            <v>8</v>
          </cell>
          <cell r="I15">
            <v>1</v>
          </cell>
          <cell r="J15">
            <v>0</v>
          </cell>
          <cell r="K15">
            <v>0</v>
          </cell>
          <cell r="L15">
            <v>0</v>
          </cell>
          <cell r="M15">
            <v>848</v>
          </cell>
          <cell r="N15">
            <v>560</v>
          </cell>
          <cell r="O15">
            <v>75</v>
          </cell>
          <cell r="P15">
            <v>200</v>
          </cell>
          <cell r="Q15">
            <v>250</v>
          </cell>
          <cell r="R15">
            <v>0</v>
          </cell>
          <cell r="S15">
            <v>0</v>
          </cell>
          <cell r="T15">
            <v>0</v>
          </cell>
          <cell r="U15">
            <v>300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10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2243</v>
          </cell>
        </row>
        <row r="16">
          <cell r="B16" t="str">
            <v>CANALA ECHEVARRIA ARIAS IVAN</v>
          </cell>
          <cell r="C16" t="str">
            <v>I</v>
          </cell>
          <cell r="D16" t="str">
            <v>M</v>
          </cell>
          <cell r="E16">
            <v>40</v>
          </cell>
          <cell r="F16">
            <v>176</v>
          </cell>
          <cell r="G16">
            <v>8</v>
          </cell>
          <cell r="H16">
            <v>8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848</v>
          </cell>
          <cell r="N16">
            <v>560</v>
          </cell>
          <cell r="O16">
            <v>75</v>
          </cell>
          <cell r="P16">
            <v>4176.6499999999996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2000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7659.65</v>
          </cell>
        </row>
        <row r="17">
          <cell r="B17" t="str">
            <v>CANGAHUALA ROMO MARIA ANGELICA</v>
          </cell>
          <cell r="C17" t="str">
            <v>D</v>
          </cell>
          <cell r="D17" t="str">
            <v>F</v>
          </cell>
          <cell r="E17">
            <v>48</v>
          </cell>
          <cell r="F17">
            <v>211</v>
          </cell>
          <cell r="G17">
            <v>8</v>
          </cell>
          <cell r="H17">
            <v>8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848</v>
          </cell>
          <cell r="N17">
            <v>840</v>
          </cell>
          <cell r="O17">
            <v>75</v>
          </cell>
          <cell r="P17">
            <v>878.16</v>
          </cell>
          <cell r="Q17">
            <v>0</v>
          </cell>
          <cell r="R17">
            <v>400</v>
          </cell>
          <cell r="S17">
            <v>800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3841.16</v>
          </cell>
        </row>
        <row r="18">
          <cell r="B18" t="str">
            <v>CASAS ZEÑA SARITA ESTHER</v>
          </cell>
          <cell r="C18" t="str">
            <v>D</v>
          </cell>
          <cell r="D18" t="str">
            <v>F</v>
          </cell>
          <cell r="E18">
            <v>40</v>
          </cell>
          <cell r="F18">
            <v>176</v>
          </cell>
          <cell r="G18">
            <v>8</v>
          </cell>
          <cell r="H18">
            <v>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848</v>
          </cell>
          <cell r="N18">
            <v>560</v>
          </cell>
          <cell r="O18">
            <v>0</v>
          </cell>
          <cell r="P18">
            <v>342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1750</v>
          </cell>
        </row>
        <row r="19">
          <cell r="B19" t="str">
            <v>CASTILLO SORALUZ MILAGRITOS</v>
          </cell>
          <cell r="C19" t="str">
            <v>D</v>
          </cell>
          <cell r="D19" t="str">
            <v>F</v>
          </cell>
          <cell r="E19">
            <v>40</v>
          </cell>
          <cell r="F19">
            <v>176</v>
          </cell>
          <cell r="G19">
            <v>8</v>
          </cell>
          <cell r="H19">
            <v>8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282.66666666666663</v>
          </cell>
          <cell r="N19">
            <v>186.66666666666669</v>
          </cell>
          <cell r="O19">
            <v>0</v>
          </cell>
          <cell r="P19">
            <v>97.333333333333329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566.66666666666663</v>
          </cell>
        </row>
        <row r="20">
          <cell r="B20" t="str">
            <v>CASTRO GALVEZ MONICA</v>
          </cell>
          <cell r="C20" t="str">
            <v>I</v>
          </cell>
          <cell r="D20" t="str">
            <v>F</v>
          </cell>
          <cell r="E20">
            <v>40</v>
          </cell>
          <cell r="F20">
            <v>176</v>
          </cell>
          <cell r="G20">
            <v>8</v>
          </cell>
          <cell r="H20">
            <v>8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848</v>
          </cell>
          <cell r="N20">
            <v>560</v>
          </cell>
          <cell r="O20">
            <v>0</v>
          </cell>
          <cell r="P20">
            <v>491.06999999999994</v>
          </cell>
          <cell r="Q20">
            <v>0</v>
          </cell>
          <cell r="R20">
            <v>0</v>
          </cell>
          <cell r="S20">
            <v>0</v>
          </cell>
          <cell r="T20">
            <v>350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76.319999999999993</v>
          </cell>
          <cell r="Z20">
            <v>24.61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2350</v>
          </cell>
        </row>
        <row r="21">
          <cell r="B21" t="str">
            <v>CASTRO SAMILLAN SUSANA</v>
          </cell>
          <cell r="C21" t="str">
            <v>I</v>
          </cell>
          <cell r="D21" t="str">
            <v>F</v>
          </cell>
          <cell r="E21">
            <v>26</v>
          </cell>
          <cell r="F21">
            <v>114</v>
          </cell>
          <cell r="G21">
            <v>8</v>
          </cell>
          <cell r="H21">
            <v>8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848</v>
          </cell>
          <cell r="N21">
            <v>64</v>
          </cell>
          <cell r="O21">
            <v>0</v>
          </cell>
          <cell r="P21">
            <v>663.12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99.64</v>
          </cell>
          <cell r="Z21">
            <v>32.14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1706.9</v>
          </cell>
        </row>
        <row r="22">
          <cell r="B22" t="str">
            <v>CASTRO VASQUEZ GLORIA</v>
          </cell>
          <cell r="C22" t="str">
            <v>I</v>
          </cell>
          <cell r="D22" t="str">
            <v>F</v>
          </cell>
          <cell r="E22">
            <v>40</v>
          </cell>
          <cell r="F22">
            <v>176</v>
          </cell>
          <cell r="G22">
            <v>8</v>
          </cell>
          <cell r="H22">
            <v>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848</v>
          </cell>
          <cell r="N22">
            <v>560</v>
          </cell>
          <cell r="O22">
            <v>0</v>
          </cell>
          <cell r="P22">
            <v>642</v>
          </cell>
          <cell r="Q22">
            <v>250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2300</v>
          </cell>
        </row>
        <row r="23">
          <cell r="B23" t="str">
            <v>CHICOMA CHANKAY ROXANA CEDELINDA</v>
          </cell>
          <cell r="C23" t="str">
            <v>I</v>
          </cell>
          <cell r="D23" t="str">
            <v>F</v>
          </cell>
          <cell r="E23">
            <v>40</v>
          </cell>
          <cell r="F23">
            <v>176</v>
          </cell>
          <cell r="G23">
            <v>8</v>
          </cell>
          <cell r="H23">
            <v>8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848</v>
          </cell>
          <cell r="N23">
            <v>560</v>
          </cell>
          <cell r="O23">
            <v>75</v>
          </cell>
          <cell r="P23">
            <v>300</v>
          </cell>
          <cell r="Q23">
            <v>250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2033</v>
          </cell>
        </row>
        <row r="24">
          <cell r="B24" t="str">
            <v>CHICOMA FLORES KARINA JASMIN</v>
          </cell>
          <cell r="C24" t="str">
            <v>D</v>
          </cell>
          <cell r="D24" t="str">
            <v>F</v>
          </cell>
          <cell r="E24">
            <v>31.4</v>
          </cell>
          <cell r="F24">
            <v>138</v>
          </cell>
          <cell r="G24">
            <v>8</v>
          </cell>
          <cell r="H24">
            <v>8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848</v>
          </cell>
          <cell r="N24">
            <v>256</v>
          </cell>
          <cell r="O24">
            <v>0</v>
          </cell>
          <cell r="P24">
            <v>596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1700</v>
          </cell>
        </row>
        <row r="25">
          <cell r="B25" t="str">
            <v>CHIMOY ESQUIVES ROSA BEATRIZ</v>
          </cell>
          <cell r="C25" t="str">
            <v>I</v>
          </cell>
          <cell r="D25" t="str">
            <v>F</v>
          </cell>
          <cell r="E25">
            <v>40</v>
          </cell>
          <cell r="F25">
            <v>176</v>
          </cell>
          <cell r="G25">
            <v>8</v>
          </cell>
          <cell r="H25">
            <v>8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848</v>
          </cell>
          <cell r="N25">
            <v>560</v>
          </cell>
          <cell r="O25">
            <v>0</v>
          </cell>
          <cell r="P25">
            <v>1324.76</v>
          </cell>
          <cell r="Q25">
            <v>0</v>
          </cell>
          <cell r="R25">
            <v>0</v>
          </cell>
          <cell r="S25">
            <v>800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3532.76</v>
          </cell>
        </row>
        <row r="26">
          <cell r="B26" t="str">
            <v>CHUNG CHANG DE KCAM DORA PICTAU</v>
          </cell>
          <cell r="C26" t="str">
            <v>D</v>
          </cell>
          <cell r="D26" t="str">
            <v>F</v>
          </cell>
          <cell r="E26">
            <v>40</v>
          </cell>
          <cell r="F26">
            <v>176</v>
          </cell>
          <cell r="G26">
            <v>8</v>
          </cell>
          <cell r="H26">
            <v>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848</v>
          </cell>
          <cell r="N26">
            <v>560</v>
          </cell>
          <cell r="O26">
            <v>75</v>
          </cell>
          <cell r="P26">
            <v>242</v>
          </cell>
          <cell r="Q26">
            <v>250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1975</v>
          </cell>
        </row>
        <row r="27">
          <cell r="B27" t="str">
            <v>COPA PEREZ JULY CANELA</v>
          </cell>
          <cell r="C27" t="str">
            <v>D</v>
          </cell>
          <cell r="D27" t="str">
            <v>F</v>
          </cell>
          <cell r="E27">
            <v>40</v>
          </cell>
          <cell r="F27">
            <v>176</v>
          </cell>
          <cell r="G27">
            <v>8</v>
          </cell>
          <cell r="H27">
            <v>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282.66666666666663</v>
          </cell>
          <cell r="N27">
            <v>150.66666666666666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433.33333333333326</v>
          </cell>
        </row>
        <row r="28">
          <cell r="B28" t="str">
            <v>CORNEJO BARDALES LUISA MARCELA</v>
          </cell>
          <cell r="C28" t="str">
            <v>I</v>
          </cell>
          <cell r="D28" t="str">
            <v>F</v>
          </cell>
          <cell r="E28">
            <v>40</v>
          </cell>
          <cell r="F28">
            <v>176</v>
          </cell>
          <cell r="G28">
            <v>8</v>
          </cell>
          <cell r="H28">
            <v>8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848</v>
          </cell>
          <cell r="N28">
            <v>560</v>
          </cell>
          <cell r="O28">
            <v>75</v>
          </cell>
          <cell r="P28">
            <v>999.72</v>
          </cell>
          <cell r="Q28">
            <v>0</v>
          </cell>
          <cell r="R28">
            <v>0</v>
          </cell>
          <cell r="S28">
            <v>800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3282.7200000000003</v>
          </cell>
        </row>
        <row r="29">
          <cell r="B29" t="str">
            <v>CORNEJO REYES VICKY LESLY</v>
          </cell>
          <cell r="C29" t="str">
            <v>D</v>
          </cell>
          <cell r="D29" t="str">
            <v>F</v>
          </cell>
          <cell r="E29">
            <v>40</v>
          </cell>
          <cell r="F29">
            <v>176</v>
          </cell>
          <cell r="G29">
            <v>8</v>
          </cell>
          <cell r="H29">
            <v>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848</v>
          </cell>
          <cell r="N29">
            <v>560</v>
          </cell>
          <cell r="O29">
            <v>75</v>
          </cell>
          <cell r="P29">
            <v>392</v>
          </cell>
          <cell r="Q29">
            <v>250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2125</v>
          </cell>
        </row>
        <row r="30">
          <cell r="B30" t="str">
            <v>CORTEZ CASTILLO PEDRO ENRIQUE</v>
          </cell>
          <cell r="C30" t="str">
            <v>D</v>
          </cell>
          <cell r="D30" t="str">
            <v>F</v>
          </cell>
          <cell r="E30">
            <v>40</v>
          </cell>
          <cell r="F30">
            <v>176</v>
          </cell>
          <cell r="G30">
            <v>8</v>
          </cell>
          <cell r="H30">
            <v>8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848</v>
          </cell>
          <cell r="N30">
            <v>560</v>
          </cell>
          <cell r="O30">
            <v>75</v>
          </cell>
          <cell r="P30">
            <v>292</v>
          </cell>
          <cell r="Q30">
            <v>250</v>
          </cell>
          <cell r="R30">
            <v>0</v>
          </cell>
          <cell r="S30">
            <v>0</v>
          </cell>
          <cell r="T30">
            <v>0</v>
          </cell>
          <cell r="U30">
            <v>300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2325</v>
          </cell>
        </row>
        <row r="31">
          <cell r="B31" t="str">
            <v>COSTILLA TORRES JORGE HUGO</v>
          </cell>
          <cell r="C31" t="str">
            <v>D</v>
          </cell>
          <cell r="D31" t="str">
            <v>F</v>
          </cell>
          <cell r="E31">
            <v>40</v>
          </cell>
          <cell r="F31">
            <v>176</v>
          </cell>
          <cell r="G31">
            <v>8</v>
          </cell>
          <cell r="H31">
            <v>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848</v>
          </cell>
          <cell r="N31">
            <v>560</v>
          </cell>
          <cell r="O31">
            <v>0</v>
          </cell>
          <cell r="P31">
            <v>492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1900</v>
          </cell>
        </row>
        <row r="32">
          <cell r="B32" t="str">
            <v>CUEVA CASTILLO JUDITG MARIA</v>
          </cell>
          <cell r="C32" t="str">
            <v>D</v>
          </cell>
          <cell r="D32" t="str">
            <v>F</v>
          </cell>
          <cell r="E32">
            <v>39.200000000000003</v>
          </cell>
          <cell r="F32">
            <v>172</v>
          </cell>
          <cell r="G32">
            <v>8</v>
          </cell>
          <cell r="H32">
            <v>8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848</v>
          </cell>
          <cell r="N32">
            <v>528</v>
          </cell>
          <cell r="O32">
            <v>75</v>
          </cell>
          <cell r="P32">
            <v>306.5</v>
          </cell>
          <cell r="Q32">
            <v>250</v>
          </cell>
          <cell r="R32">
            <v>0</v>
          </cell>
          <cell r="S32">
            <v>0</v>
          </cell>
          <cell r="T32">
            <v>0</v>
          </cell>
          <cell r="U32">
            <v>200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2207.5</v>
          </cell>
        </row>
        <row r="33">
          <cell r="B33" t="str">
            <v>CUEVA ESPINAL HAMILTON GREGORY</v>
          </cell>
          <cell r="C33" t="str">
            <v>D</v>
          </cell>
          <cell r="D33" t="str">
            <v>F</v>
          </cell>
          <cell r="E33">
            <v>40</v>
          </cell>
          <cell r="F33">
            <v>176</v>
          </cell>
          <cell r="G33">
            <v>8</v>
          </cell>
          <cell r="H33">
            <v>8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848</v>
          </cell>
          <cell r="N33">
            <v>560</v>
          </cell>
          <cell r="O33">
            <v>75</v>
          </cell>
          <cell r="P33">
            <v>242</v>
          </cell>
          <cell r="Q33">
            <v>250</v>
          </cell>
          <cell r="R33">
            <v>0</v>
          </cell>
          <cell r="S33">
            <v>0</v>
          </cell>
          <cell r="T33">
            <v>200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2175</v>
          </cell>
        </row>
        <row r="34">
          <cell r="B34" t="str">
            <v>CUMPA VASQUEZ JORGE ANTONIO</v>
          </cell>
          <cell r="C34" t="str">
            <v>D</v>
          </cell>
          <cell r="D34" t="str">
            <v>F</v>
          </cell>
          <cell r="E34">
            <v>24</v>
          </cell>
          <cell r="F34">
            <v>106</v>
          </cell>
          <cell r="G34">
            <v>8</v>
          </cell>
          <cell r="H34">
            <v>8</v>
          </cell>
          <cell r="I34">
            <v>14</v>
          </cell>
          <cell r="J34">
            <v>0</v>
          </cell>
          <cell r="K34">
            <v>0</v>
          </cell>
          <cell r="L34">
            <v>0</v>
          </cell>
          <cell r="M34">
            <v>848</v>
          </cell>
          <cell r="N34">
            <v>531.95000000000005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140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160</v>
          </cell>
          <cell r="AG34">
            <v>0</v>
          </cell>
          <cell r="AH34">
            <v>0</v>
          </cell>
          <cell r="AI34">
            <v>1679.95</v>
          </cell>
        </row>
        <row r="35">
          <cell r="B35" t="str">
            <v>DAVILA UGAZ MARCELA</v>
          </cell>
          <cell r="C35" t="str">
            <v>I</v>
          </cell>
          <cell r="D35" t="str">
            <v>F</v>
          </cell>
          <cell r="E35">
            <v>40</v>
          </cell>
          <cell r="F35">
            <v>176</v>
          </cell>
          <cell r="G35">
            <v>8</v>
          </cell>
          <cell r="H35">
            <v>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848</v>
          </cell>
          <cell r="N35">
            <v>560</v>
          </cell>
          <cell r="O35">
            <v>75</v>
          </cell>
          <cell r="P35">
            <v>1093.95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800</v>
          </cell>
          <cell r="X35">
            <v>0</v>
          </cell>
          <cell r="Y35">
            <v>55.75</v>
          </cell>
          <cell r="Z35">
            <v>17.96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3450.66</v>
          </cell>
        </row>
        <row r="36">
          <cell r="B36" t="str">
            <v>DAVILA VALDERA LADY VIOLETA</v>
          </cell>
          <cell r="C36" t="str">
            <v>D</v>
          </cell>
          <cell r="D36" t="str">
            <v>F</v>
          </cell>
          <cell r="E36">
            <v>40</v>
          </cell>
          <cell r="F36">
            <v>176</v>
          </cell>
          <cell r="G36">
            <v>8</v>
          </cell>
          <cell r="H36">
            <v>8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848</v>
          </cell>
          <cell r="N36">
            <v>560</v>
          </cell>
          <cell r="O36">
            <v>0</v>
          </cell>
          <cell r="P36">
            <v>442</v>
          </cell>
          <cell r="Q36">
            <v>250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2100</v>
          </cell>
        </row>
        <row r="37">
          <cell r="B37" t="str">
            <v>DELGADO LEYVA MIGUEL</v>
          </cell>
          <cell r="C37" t="str">
            <v>I</v>
          </cell>
          <cell r="D37" t="str">
            <v>M</v>
          </cell>
          <cell r="E37">
            <v>40</v>
          </cell>
          <cell r="F37">
            <v>176</v>
          </cell>
          <cell r="G37">
            <v>8</v>
          </cell>
          <cell r="H37">
            <v>8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848</v>
          </cell>
          <cell r="N37">
            <v>560</v>
          </cell>
          <cell r="O37">
            <v>0</v>
          </cell>
          <cell r="P37">
            <v>628.29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85.93</v>
          </cell>
          <cell r="Z37">
            <v>27.78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2150</v>
          </cell>
        </row>
        <row r="38">
          <cell r="B38" t="str">
            <v>DIANDERAS HUAIHUACA JUAN CARLOS</v>
          </cell>
          <cell r="C38" t="str">
            <v>D</v>
          </cell>
          <cell r="D38" t="str">
            <v>M</v>
          </cell>
          <cell r="E38">
            <v>40</v>
          </cell>
          <cell r="F38">
            <v>176</v>
          </cell>
          <cell r="G38">
            <v>8</v>
          </cell>
          <cell r="H38">
            <v>8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848</v>
          </cell>
          <cell r="N38">
            <v>560</v>
          </cell>
          <cell r="O38">
            <v>75</v>
          </cell>
          <cell r="P38">
            <v>5336.8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2000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8819.7999999999993</v>
          </cell>
        </row>
        <row r="39">
          <cell r="B39" t="str">
            <v>ESPINOZA GALVEZ VIRGINIA AMPARO</v>
          </cell>
          <cell r="C39" t="str">
            <v>D</v>
          </cell>
          <cell r="D39" t="str">
            <v>F</v>
          </cell>
          <cell r="E39">
            <v>26</v>
          </cell>
          <cell r="F39">
            <v>111</v>
          </cell>
          <cell r="G39">
            <v>8</v>
          </cell>
          <cell r="H39">
            <v>8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848</v>
          </cell>
          <cell r="N39">
            <v>40</v>
          </cell>
          <cell r="O39">
            <v>75</v>
          </cell>
          <cell r="P39">
            <v>862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1825</v>
          </cell>
        </row>
        <row r="40">
          <cell r="B40" t="str">
            <v>ESTELA VASQUEZ EDGARD</v>
          </cell>
          <cell r="C40" t="str">
            <v>I</v>
          </cell>
          <cell r="D40" t="str">
            <v>M</v>
          </cell>
          <cell r="E40">
            <v>30</v>
          </cell>
          <cell r="F40">
            <v>132</v>
          </cell>
          <cell r="G40">
            <v>8</v>
          </cell>
          <cell r="H40">
            <v>8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848</v>
          </cell>
          <cell r="N40">
            <v>208</v>
          </cell>
          <cell r="O40">
            <v>75</v>
          </cell>
          <cell r="P40">
            <v>726.5</v>
          </cell>
          <cell r="Q40">
            <v>250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2107.5</v>
          </cell>
        </row>
        <row r="41">
          <cell r="B41" t="str">
            <v>FUSTAMANTE VASQUEZ YURI YESENIA</v>
          </cell>
          <cell r="C41" t="str">
            <v>I</v>
          </cell>
          <cell r="D41" t="str">
            <v>F</v>
          </cell>
          <cell r="E41">
            <v>40</v>
          </cell>
          <cell r="F41">
            <v>176</v>
          </cell>
          <cell r="G41">
            <v>8</v>
          </cell>
          <cell r="H41">
            <v>8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848</v>
          </cell>
          <cell r="N41">
            <v>560</v>
          </cell>
          <cell r="O41">
            <v>75</v>
          </cell>
          <cell r="P41">
            <v>392</v>
          </cell>
          <cell r="Q41">
            <v>250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2125</v>
          </cell>
        </row>
        <row r="42">
          <cell r="B42" t="str">
            <v>GALARRETA APAESTEGUI MAYTE CECILIA</v>
          </cell>
          <cell r="C42" t="str">
            <v>I</v>
          </cell>
          <cell r="D42" t="str">
            <v>M</v>
          </cell>
          <cell r="E42">
            <v>40</v>
          </cell>
          <cell r="F42">
            <v>176</v>
          </cell>
          <cell r="G42">
            <v>8</v>
          </cell>
          <cell r="H42">
            <v>8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848</v>
          </cell>
          <cell r="N42">
            <v>560</v>
          </cell>
          <cell r="O42">
            <v>75</v>
          </cell>
          <cell r="P42">
            <v>3160</v>
          </cell>
          <cell r="Q42">
            <v>0</v>
          </cell>
          <cell r="R42">
            <v>0</v>
          </cell>
          <cell r="S42">
            <v>800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5443</v>
          </cell>
        </row>
        <row r="43">
          <cell r="B43" t="str">
            <v>GAMONAL MACHUCA LILIANA</v>
          </cell>
          <cell r="C43" t="str">
            <v>I</v>
          </cell>
          <cell r="D43" t="str">
            <v>F</v>
          </cell>
          <cell r="E43">
            <v>40</v>
          </cell>
          <cell r="F43">
            <v>176</v>
          </cell>
          <cell r="G43">
            <v>8</v>
          </cell>
          <cell r="H43">
            <v>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848</v>
          </cell>
          <cell r="N43">
            <v>560</v>
          </cell>
          <cell r="O43">
            <v>75</v>
          </cell>
          <cell r="P43">
            <v>374.5</v>
          </cell>
          <cell r="Q43">
            <v>250</v>
          </cell>
          <cell r="R43">
            <v>0</v>
          </cell>
          <cell r="S43">
            <v>0</v>
          </cell>
          <cell r="T43">
            <v>0</v>
          </cell>
          <cell r="U43">
            <v>200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2307.5</v>
          </cell>
        </row>
        <row r="44">
          <cell r="B44" t="str">
            <v>GAVIDIA PEÑA GLADYS</v>
          </cell>
          <cell r="C44" t="str">
            <v>I</v>
          </cell>
          <cell r="D44" t="str">
            <v>F</v>
          </cell>
          <cell r="E44">
            <v>40</v>
          </cell>
          <cell r="F44">
            <v>176</v>
          </cell>
          <cell r="G44">
            <v>8</v>
          </cell>
          <cell r="H44">
            <v>8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848</v>
          </cell>
          <cell r="N44">
            <v>560</v>
          </cell>
          <cell r="O44">
            <v>0</v>
          </cell>
          <cell r="P44">
            <v>903.21</v>
          </cell>
          <cell r="Q44">
            <v>250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95.65</v>
          </cell>
          <cell r="Z44">
            <v>30.91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2687.77</v>
          </cell>
        </row>
        <row r="45">
          <cell r="B45" t="str">
            <v>GONZALES NAVARRO MONICA IVONNE</v>
          </cell>
          <cell r="C45" t="str">
            <v>I</v>
          </cell>
          <cell r="D45" t="str">
            <v>F</v>
          </cell>
          <cell r="E45">
            <v>40</v>
          </cell>
          <cell r="F45">
            <v>176</v>
          </cell>
          <cell r="G45">
            <v>8</v>
          </cell>
          <cell r="H45">
            <v>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848</v>
          </cell>
          <cell r="N45">
            <v>560</v>
          </cell>
          <cell r="O45">
            <v>75</v>
          </cell>
          <cell r="P45">
            <v>528.21</v>
          </cell>
          <cell r="Q45">
            <v>250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69.05</v>
          </cell>
          <cell r="Z45">
            <v>22.24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2352.5</v>
          </cell>
        </row>
        <row r="46">
          <cell r="B46" t="str">
            <v>GONZALES VERA MARIA LUZ</v>
          </cell>
          <cell r="C46" t="str">
            <v>I</v>
          </cell>
          <cell r="D46" t="str">
            <v>F</v>
          </cell>
          <cell r="E46">
            <v>40</v>
          </cell>
          <cell r="F46">
            <v>176</v>
          </cell>
          <cell r="G46">
            <v>8</v>
          </cell>
          <cell r="H46">
            <v>8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848</v>
          </cell>
          <cell r="N46">
            <v>560</v>
          </cell>
          <cell r="O46">
            <v>75</v>
          </cell>
          <cell r="P46">
            <v>543.6400000000001</v>
          </cell>
          <cell r="Q46">
            <v>0</v>
          </cell>
          <cell r="R46">
            <v>0</v>
          </cell>
          <cell r="S46">
            <v>0</v>
          </cell>
          <cell r="T46">
            <v>250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57.39</v>
          </cell>
          <cell r="Z46">
            <v>18.47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2352.5</v>
          </cell>
        </row>
        <row r="47">
          <cell r="B47" t="str">
            <v>GUEVARA TELLO JORGE</v>
          </cell>
          <cell r="C47" t="str">
            <v>I</v>
          </cell>
          <cell r="D47" t="str">
            <v>M</v>
          </cell>
          <cell r="E47">
            <v>40</v>
          </cell>
          <cell r="F47">
            <v>176</v>
          </cell>
          <cell r="G47">
            <v>8</v>
          </cell>
          <cell r="H47">
            <v>8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848</v>
          </cell>
          <cell r="N47">
            <v>560</v>
          </cell>
          <cell r="O47">
            <v>0</v>
          </cell>
          <cell r="P47">
            <v>772.77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90.13</v>
          </cell>
          <cell r="Z47">
            <v>29.1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2300</v>
          </cell>
        </row>
        <row r="48">
          <cell r="B48" t="str">
            <v>HERNANDEZ CENTURION ADITA AMALIA</v>
          </cell>
          <cell r="C48" t="str">
            <v>D</v>
          </cell>
          <cell r="D48" t="str">
            <v>F</v>
          </cell>
          <cell r="E48">
            <v>40</v>
          </cell>
          <cell r="F48">
            <v>176</v>
          </cell>
          <cell r="G48">
            <v>8</v>
          </cell>
          <cell r="H48">
            <v>8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848</v>
          </cell>
          <cell r="N48">
            <v>560</v>
          </cell>
          <cell r="O48">
            <v>75</v>
          </cell>
          <cell r="P48">
            <v>474.5</v>
          </cell>
          <cell r="Q48">
            <v>250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2207.5</v>
          </cell>
        </row>
        <row r="49">
          <cell r="B49" t="str">
            <v>HERNANDEZ GIRON MIKE HAMILTON</v>
          </cell>
          <cell r="C49" t="str">
            <v>I</v>
          </cell>
          <cell r="D49" t="str">
            <v>M</v>
          </cell>
          <cell r="E49">
            <v>40</v>
          </cell>
          <cell r="F49">
            <v>176</v>
          </cell>
          <cell r="G49">
            <v>8</v>
          </cell>
          <cell r="H49">
            <v>8</v>
          </cell>
          <cell r="I49">
            <v>3.75</v>
          </cell>
          <cell r="J49">
            <v>0</v>
          </cell>
          <cell r="K49">
            <v>0</v>
          </cell>
          <cell r="L49">
            <v>0</v>
          </cell>
          <cell r="M49">
            <v>848</v>
          </cell>
          <cell r="N49">
            <v>560</v>
          </cell>
          <cell r="O49">
            <v>0</v>
          </cell>
          <cell r="P49">
            <v>450</v>
          </cell>
          <cell r="Q49">
            <v>250</v>
          </cell>
          <cell r="R49">
            <v>0</v>
          </cell>
          <cell r="S49">
            <v>0</v>
          </cell>
          <cell r="T49">
            <v>0</v>
          </cell>
          <cell r="U49">
            <v>400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37.5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2545.5</v>
          </cell>
        </row>
        <row r="50">
          <cell r="B50" t="str">
            <v>HERRERA BALCAZAR CARMEN</v>
          </cell>
          <cell r="C50" t="str">
            <v>I</v>
          </cell>
          <cell r="D50" t="str">
            <v>F</v>
          </cell>
          <cell r="E50">
            <v>40</v>
          </cell>
          <cell r="F50">
            <v>176</v>
          </cell>
          <cell r="G50">
            <v>8</v>
          </cell>
          <cell r="H50">
            <v>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848</v>
          </cell>
          <cell r="N50">
            <v>560</v>
          </cell>
          <cell r="O50">
            <v>75</v>
          </cell>
          <cell r="P50">
            <v>1292.5</v>
          </cell>
          <cell r="Q50">
            <v>250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114.88</v>
          </cell>
          <cell r="Z50">
            <v>37.119999999999997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3177.5</v>
          </cell>
        </row>
        <row r="51">
          <cell r="B51" t="str">
            <v>HORNE BRINE MOLLY ELIZABETH</v>
          </cell>
          <cell r="C51" t="str">
            <v>D</v>
          </cell>
          <cell r="D51" t="str">
            <v>F</v>
          </cell>
          <cell r="E51">
            <v>40</v>
          </cell>
          <cell r="F51">
            <v>176</v>
          </cell>
          <cell r="G51">
            <v>8</v>
          </cell>
          <cell r="H51">
            <v>8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848</v>
          </cell>
          <cell r="N51">
            <v>560</v>
          </cell>
          <cell r="O51">
            <v>0</v>
          </cell>
          <cell r="P51">
            <v>2014.95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200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3622.95</v>
          </cell>
        </row>
        <row r="52">
          <cell r="B52" t="str">
            <v>LEON SOTO MARTINA</v>
          </cell>
          <cell r="C52" t="str">
            <v>I</v>
          </cell>
          <cell r="D52" t="str">
            <v>F</v>
          </cell>
          <cell r="E52">
            <v>40</v>
          </cell>
          <cell r="F52">
            <v>176</v>
          </cell>
          <cell r="G52">
            <v>8</v>
          </cell>
          <cell r="H52">
            <v>8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848</v>
          </cell>
          <cell r="N52">
            <v>560</v>
          </cell>
          <cell r="O52">
            <v>75</v>
          </cell>
          <cell r="P52">
            <v>637.16000000000008</v>
          </cell>
          <cell r="Q52">
            <v>250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62.3</v>
          </cell>
          <cell r="Z52">
            <v>20.04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2452.5</v>
          </cell>
        </row>
        <row r="53">
          <cell r="B53" t="str">
            <v>LEYVA MEZA MARCEL ULISES</v>
          </cell>
          <cell r="C53" t="str">
            <v>D</v>
          </cell>
          <cell r="D53" t="str">
            <v>F</v>
          </cell>
          <cell r="E53">
            <v>40</v>
          </cell>
          <cell r="F53">
            <v>176</v>
          </cell>
          <cell r="G53">
            <v>8</v>
          </cell>
          <cell r="H53">
            <v>8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848</v>
          </cell>
          <cell r="N53">
            <v>560</v>
          </cell>
          <cell r="O53">
            <v>75</v>
          </cell>
          <cell r="P53">
            <v>342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1825</v>
          </cell>
        </row>
        <row r="54">
          <cell r="B54" t="str">
            <v>MAITTRE GASTELO DE VILCHEZ LEDY ELDA</v>
          </cell>
          <cell r="C54" t="str">
            <v>I</v>
          </cell>
          <cell r="D54" t="str">
            <v>F</v>
          </cell>
          <cell r="E54">
            <v>40</v>
          </cell>
          <cell r="F54">
            <v>176</v>
          </cell>
          <cell r="G54">
            <v>8</v>
          </cell>
          <cell r="H54">
            <v>8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848</v>
          </cell>
          <cell r="N54">
            <v>560</v>
          </cell>
          <cell r="O54">
            <v>0</v>
          </cell>
          <cell r="P54">
            <v>1090.3600000000001</v>
          </cell>
          <cell r="Q54">
            <v>250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127.36</v>
          </cell>
          <cell r="Z54">
            <v>41.04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2916.76</v>
          </cell>
        </row>
        <row r="55">
          <cell r="B55" t="str">
            <v>MAJAIL MAYORGA MARI GRABIELA</v>
          </cell>
          <cell r="C55" t="str">
            <v>I</v>
          </cell>
          <cell r="D55" t="str">
            <v>F</v>
          </cell>
          <cell r="E55">
            <v>40</v>
          </cell>
          <cell r="F55">
            <v>176</v>
          </cell>
          <cell r="G55">
            <v>8</v>
          </cell>
          <cell r="H55">
            <v>8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848</v>
          </cell>
          <cell r="N55">
            <v>560</v>
          </cell>
          <cell r="O55">
            <v>0</v>
          </cell>
          <cell r="P55">
            <v>392</v>
          </cell>
          <cell r="Q55">
            <v>250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2050</v>
          </cell>
        </row>
        <row r="56">
          <cell r="B56" t="str">
            <v>MARIN SOJO JORGE HERNAN</v>
          </cell>
          <cell r="C56" t="str">
            <v>I</v>
          </cell>
          <cell r="D56" t="str">
            <v>F</v>
          </cell>
          <cell r="E56">
            <v>44</v>
          </cell>
          <cell r="F56">
            <v>194</v>
          </cell>
          <cell r="G56">
            <v>8</v>
          </cell>
          <cell r="H56">
            <v>8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848</v>
          </cell>
          <cell r="N56">
            <v>704</v>
          </cell>
          <cell r="O56">
            <v>75</v>
          </cell>
          <cell r="P56">
            <v>1746.81</v>
          </cell>
          <cell r="Q56">
            <v>0</v>
          </cell>
          <cell r="R56">
            <v>400</v>
          </cell>
          <cell r="S56">
            <v>800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4573.8099999999995</v>
          </cell>
        </row>
        <row r="57">
          <cell r="B57" t="str">
            <v>MELENDEZ MANTILLA MARIA TERESA</v>
          </cell>
          <cell r="C57" t="str">
            <v>D</v>
          </cell>
          <cell r="D57" t="str">
            <v>F</v>
          </cell>
          <cell r="E57">
            <v>40</v>
          </cell>
          <cell r="F57">
            <v>176</v>
          </cell>
          <cell r="G57">
            <v>8</v>
          </cell>
          <cell r="H57">
            <v>8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763.19999999999993</v>
          </cell>
          <cell r="N57">
            <v>580.32000000000005</v>
          </cell>
          <cell r="O57">
            <v>75</v>
          </cell>
          <cell r="P57">
            <v>351.55999999999995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204.91518181818179</v>
          </cell>
          <cell r="AF57">
            <v>0</v>
          </cell>
          <cell r="AG57">
            <v>0</v>
          </cell>
          <cell r="AH57">
            <v>0</v>
          </cell>
          <cell r="AI57">
            <v>1974.9951818181817</v>
          </cell>
        </row>
        <row r="58">
          <cell r="B58" t="str">
            <v>MELGAR MUÑIZ MARIANNA</v>
          </cell>
          <cell r="C58" t="str">
            <v>I</v>
          </cell>
          <cell r="D58" t="str">
            <v>F</v>
          </cell>
          <cell r="E58">
            <v>40</v>
          </cell>
          <cell r="F58">
            <v>176</v>
          </cell>
          <cell r="G58">
            <v>8</v>
          </cell>
          <cell r="H58">
            <v>8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848</v>
          </cell>
          <cell r="N58">
            <v>560</v>
          </cell>
          <cell r="O58">
            <v>75</v>
          </cell>
          <cell r="P58">
            <v>1819.45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2000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5302.45</v>
          </cell>
        </row>
        <row r="59">
          <cell r="B59" t="str">
            <v>MENDOZA UGAS LALINDA</v>
          </cell>
          <cell r="C59" t="str">
            <v>D</v>
          </cell>
          <cell r="D59" t="str">
            <v>F</v>
          </cell>
          <cell r="E59">
            <v>40</v>
          </cell>
          <cell r="F59">
            <v>176</v>
          </cell>
          <cell r="G59">
            <v>8</v>
          </cell>
          <cell r="H59">
            <v>8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848</v>
          </cell>
          <cell r="N59">
            <v>560</v>
          </cell>
          <cell r="O59">
            <v>0</v>
          </cell>
          <cell r="P59">
            <v>1299.5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2707.5</v>
          </cell>
        </row>
        <row r="60">
          <cell r="B60" t="str">
            <v>MERA MONSALVE CESAR</v>
          </cell>
          <cell r="C60" t="str">
            <v>I</v>
          </cell>
          <cell r="D60" t="str">
            <v>M</v>
          </cell>
          <cell r="E60">
            <v>24</v>
          </cell>
          <cell r="F60">
            <v>106</v>
          </cell>
          <cell r="G60">
            <v>8</v>
          </cell>
          <cell r="H60">
            <v>8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848</v>
          </cell>
          <cell r="N60">
            <v>0</v>
          </cell>
          <cell r="O60">
            <v>75</v>
          </cell>
          <cell r="P60">
            <v>543.77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39.9</v>
          </cell>
          <cell r="Z60">
            <v>12.83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1519.5</v>
          </cell>
        </row>
        <row r="61">
          <cell r="B61" t="str">
            <v>MESTANZA HURTADO CYNTHIA DEL ROCIO</v>
          </cell>
          <cell r="C61" t="str">
            <v>D</v>
          </cell>
          <cell r="D61" t="str">
            <v>F</v>
          </cell>
          <cell r="E61">
            <v>40</v>
          </cell>
          <cell r="F61">
            <v>176</v>
          </cell>
          <cell r="G61">
            <v>8</v>
          </cell>
          <cell r="H61">
            <v>8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848</v>
          </cell>
          <cell r="N61">
            <v>560</v>
          </cell>
          <cell r="O61">
            <v>75</v>
          </cell>
          <cell r="P61">
            <v>292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1775</v>
          </cell>
        </row>
        <row r="62">
          <cell r="B62" t="str">
            <v>MOCARRO AGUILAR MERY GIOVANNY</v>
          </cell>
          <cell r="C62" t="str">
            <v>I</v>
          </cell>
          <cell r="D62" t="str">
            <v>F</v>
          </cell>
          <cell r="E62">
            <v>40</v>
          </cell>
          <cell r="F62">
            <v>176</v>
          </cell>
          <cell r="G62">
            <v>8</v>
          </cell>
          <cell r="H62">
            <v>8</v>
          </cell>
          <cell r="I62">
            <v>1.5</v>
          </cell>
          <cell r="J62">
            <v>0</v>
          </cell>
          <cell r="K62">
            <v>0</v>
          </cell>
          <cell r="L62">
            <v>0</v>
          </cell>
          <cell r="M62">
            <v>848</v>
          </cell>
          <cell r="N62">
            <v>560</v>
          </cell>
          <cell r="O62">
            <v>75</v>
          </cell>
          <cell r="P62">
            <v>2295.61</v>
          </cell>
          <cell r="Q62">
            <v>250</v>
          </cell>
          <cell r="R62">
            <v>0</v>
          </cell>
          <cell r="S62">
            <v>0</v>
          </cell>
          <cell r="T62">
            <v>0</v>
          </cell>
          <cell r="U62">
            <v>200</v>
          </cell>
          <cell r="V62">
            <v>0</v>
          </cell>
          <cell r="W62">
            <v>0</v>
          </cell>
          <cell r="X62">
            <v>0</v>
          </cell>
          <cell r="Y62">
            <v>91.66</v>
          </cell>
          <cell r="Z62">
            <v>29.63</v>
          </cell>
          <cell r="AA62">
            <v>15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4364.9000000000005</v>
          </cell>
        </row>
        <row r="63">
          <cell r="B63" t="str">
            <v>MOCARRO WILLIS MARIA LUCIA</v>
          </cell>
          <cell r="C63" t="str">
            <v>D</v>
          </cell>
          <cell r="D63" t="str">
            <v>F</v>
          </cell>
          <cell r="E63">
            <v>40</v>
          </cell>
          <cell r="F63">
            <v>176</v>
          </cell>
          <cell r="G63">
            <v>8</v>
          </cell>
          <cell r="H63">
            <v>8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848</v>
          </cell>
          <cell r="N63">
            <v>560</v>
          </cell>
          <cell r="O63">
            <v>0</v>
          </cell>
          <cell r="P63">
            <v>617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2025</v>
          </cell>
        </row>
        <row r="64">
          <cell r="B64" t="str">
            <v>MONTENEGRO REQUEJO MARIA ANTONIETA</v>
          </cell>
          <cell r="C64" t="str">
            <v>I</v>
          </cell>
          <cell r="D64" t="str">
            <v>F</v>
          </cell>
          <cell r="E64">
            <v>40</v>
          </cell>
          <cell r="F64">
            <v>176</v>
          </cell>
          <cell r="G64">
            <v>8</v>
          </cell>
          <cell r="H64">
            <v>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848</v>
          </cell>
          <cell r="N64">
            <v>560</v>
          </cell>
          <cell r="O64">
            <v>75</v>
          </cell>
          <cell r="P64">
            <v>710.36999999999989</v>
          </cell>
          <cell r="Q64">
            <v>250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80.2</v>
          </cell>
          <cell r="Z64">
            <v>25.93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2549.4999999999995</v>
          </cell>
        </row>
        <row r="65">
          <cell r="B65" t="str">
            <v>MONTOYA GONZALES, MARIA TERESA</v>
          </cell>
          <cell r="C65" t="str">
            <v>I</v>
          </cell>
          <cell r="D65" t="str">
            <v>F</v>
          </cell>
          <cell r="E65">
            <v>40</v>
          </cell>
          <cell r="F65">
            <v>176</v>
          </cell>
          <cell r="G65">
            <v>8</v>
          </cell>
          <cell r="H65">
            <v>8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848</v>
          </cell>
          <cell r="N65">
            <v>560</v>
          </cell>
          <cell r="O65">
            <v>75</v>
          </cell>
          <cell r="P65">
            <v>1024.5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400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2907.5</v>
          </cell>
        </row>
        <row r="66">
          <cell r="B66" t="str">
            <v>MOZA CHAVARRY ROCIO ESTHER</v>
          </cell>
          <cell r="C66" t="str">
            <v>I</v>
          </cell>
          <cell r="D66" t="str">
            <v>F</v>
          </cell>
          <cell r="E66">
            <v>40</v>
          </cell>
          <cell r="F66">
            <v>176</v>
          </cell>
          <cell r="G66">
            <v>8</v>
          </cell>
          <cell r="H66">
            <v>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848</v>
          </cell>
          <cell r="N66">
            <v>560</v>
          </cell>
          <cell r="O66">
            <v>0</v>
          </cell>
          <cell r="P66">
            <v>392</v>
          </cell>
          <cell r="Q66">
            <v>250</v>
          </cell>
          <cell r="R66">
            <v>0</v>
          </cell>
          <cell r="S66">
            <v>0</v>
          </cell>
          <cell r="T66">
            <v>0</v>
          </cell>
          <cell r="U66">
            <v>200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2250</v>
          </cell>
        </row>
        <row r="67">
          <cell r="B67" t="str">
            <v>OLIVO VELASQUEZ MARIA DEL MILAGRO</v>
          </cell>
          <cell r="C67" t="str">
            <v>D</v>
          </cell>
          <cell r="D67" t="str">
            <v>F</v>
          </cell>
          <cell r="E67">
            <v>40</v>
          </cell>
          <cell r="F67">
            <v>176</v>
          </cell>
          <cell r="G67">
            <v>8</v>
          </cell>
          <cell r="H67">
            <v>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848</v>
          </cell>
          <cell r="N67">
            <v>560</v>
          </cell>
          <cell r="O67">
            <v>0</v>
          </cell>
          <cell r="P67">
            <v>392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1800</v>
          </cell>
        </row>
        <row r="68">
          <cell r="B68" t="str">
            <v>ORTIZ ESQUERRE ANDREA MARIELLA</v>
          </cell>
          <cell r="C68" t="str">
            <v>D</v>
          </cell>
          <cell r="D68" t="str">
            <v>M</v>
          </cell>
          <cell r="E68">
            <v>40</v>
          </cell>
          <cell r="F68">
            <v>176</v>
          </cell>
          <cell r="G68">
            <v>8</v>
          </cell>
          <cell r="H68">
            <v>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848</v>
          </cell>
          <cell r="N68">
            <v>560</v>
          </cell>
          <cell r="O68">
            <v>0</v>
          </cell>
          <cell r="P68">
            <v>200</v>
          </cell>
          <cell r="Q68">
            <v>250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1858</v>
          </cell>
        </row>
        <row r="69">
          <cell r="B69" t="str">
            <v>PALACIOS TARRILLO MARTHA ELIZABETH</v>
          </cell>
          <cell r="C69" t="str">
            <v>D</v>
          </cell>
          <cell r="D69" t="str">
            <v>M</v>
          </cell>
          <cell r="E69">
            <v>40</v>
          </cell>
          <cell r="F69">
            <v>176</v>
          </cell>
          <cell r="G69">
            <v>8</v>
          </cell>
          <cell r="H69">
            <v>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848</v>
          </cell>
          <cell r="N69">
            <v>560</v>
          </cell>
          <cell r="O69">
            <v>0</v>
          </cell>
          <cell r="P69">
            <v>342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54.79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1804.79</v>
          </cell>
        </row>
        <row r="70">
          <cell r="B70" t="str">
            <v>PANANA FARROÑAN KATTY TERESA</v>
          </cell>
          <cell r="C70" t="str">
            <v>D</v>
          </cell>
          <cell r="D70" t="str">
            <v>M</v>
          </cell>
          <cell r="E70">
            <v>40</v>
          </cell>
          <cell r="F70">
            <v>176</v>
          </cell>
          <cell r="G70">
            <v>8</v>
          </cell>
          <cell r="H70">
            <v>8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848</v>
          </cell>
          <cell r="N70">
            <v>560</v>
          </cell>
          <cell r="O70">
            <v>0</v>
          </cell>
          <cell r="P70">
            <v>292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172.33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1872.33</v>
          </cell>
        </row>
        <row r="71">
          <cell r="B71" t="str">
            <v>PEREZ ACUÑA IVAN MARTIN</v>
          </cell>
          <cell r="C71" t="str">
            <v>D</v>
          </cell>
          <cell r="D71" t="str">
            <v>M</v>
          </cell>
          <cell r="E71">
            <v>40</v>
          </cell>
          <cell r="F71">
            <v>176</v>
          </cell>
          <cell r="G71">
            <v>8</v>
          </cell>
          <cell r="H71">
            <v>8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848</v>
          </cell>
          <cell r="N71">
            <v>560</v>
          </cell>
          <cell r="O71">
            <v>0</v>
          </cell>
          <cell r="P71">
            <v>242</v>
          </cell>
          <cell r="Q71">
            <v>250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1900</v>
          </cell>
        </row>
        <row r="72">
          <cell r="B72" t="str">
            <v>PLAZA DE VASQUEZ  MARINA LUCRECIA</v>
          </cell>
          <cell r="C72" t="str">
            <v>I</v>
          </cell>
          <cell r="D72" t="str">
            <v>F</v>
          </cell>
          <cell r="E72">
            <v>30</v>
          </cell>
          <cell r="F72">
            <v>132</v>
          </cell>
          <cell r="G72">
            <v>8</v>
          </cell>
          <cell r="H72">
            <v>8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848</v>
          </cell>
          <cell r="N72">
            <v>560</v>
          </cell>
          <cell r="O72">
            <v>0</v>
          </cell>
          <cell r="P72">
            <v>659.86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68.34</v>
          </cell>
          <cell r="Z72">
            <v>22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2158.2000000000003</v>
          </cell>
        </row>
        <row r="73">
          <cell r="B73" t="str">
            <v>PORTOCARRERO MORE LUCIANA</v>
          </cell>
          <cell r="C73" t="str">
            <v>I</v>
          </cell>
          <cell r="D73" t="str">
            <v>F</v>
          </cell>
          <cell r="E73">
            <v>40</v>
          </cell>
          <cell r="F73">
            <v>176</v>
          </cell>
          <cell r="G73">
            <v>8</v>
          </cell>
          <cell r="H73">
            <v>8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848</v>
          </cell>
          <cell r="N73">
            <v>560</v>
          </cell>
          <cell r="O73">
            <v>75</v>
          </cell>
          <cell r="P73">
            <v>638.63000000000011</v>
          </cell>
          <cell r="Q73">
            <v>250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97.39</v>
          </cell>
          <cell r="Z73">
            <v>31.48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2500.5</v>
          </cell>
        </row>
        <row r="74">
          <cell r="B74" t="str">
            <v>PUESCAS MANAY DANIEL ENRIQUE</v>
          </cell>
          <cell r="C74" t="str">
            <v>D</v>
          </cell>
          <cell r="D74" t="str">
            <v>F</v>
          </cell>
          <cell r="E74">
            <v>40</v>
          </cell>
          <cell r="F74">
            <v>176</v>
          </cell>
          <cell r="G74">
            <v>8</v>
          </cell>
          <cell r="H74">
            <v>8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848</v>
          </cell>
          <cell r="N74">
            <v>560</v>
          </cell>
          <cell r="O74">
            <v>75</v>
          </cell>
          <cell r="P74">
            <v>342</v>
          </cell>
          <cell r="Q74">
            <v>250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2075</v>
          </cell>
        </row>
        <row r="75">
          <cell r="B75" t="str">
            <v>QUEVEDO TAPIA ANDINA</v>
          </cell>
          <cell r="C75" t="str">
            <v>I</v>
          </cell>
          <cell r="D75" t="str">
            <v>F</v>
          </cell>
          <cell r="E75">
            <v>40</v>
          </cell>
          <cell r="F75">
            <v>176</v>
          </cell>
          <cell r="G75">
            <v>8</v>
          </cell>
          <cell r="H75">
            <v>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848</v>
          </cell>
          <cell r="N75">
            <v>560</v>
          </cell>
          <cell r="O75">
            <v>75</v>
          </cell>
          <cell r="P75">
            <v>719.48</v>
          </cell>
          <cell r="Q75">
            <v>250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90.74</v>
          </cell>
          <cell r="Z75">
            <v>29.28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2572.5</v>
          </cell>
        </row>
        <row r="76">
          <cell r="B76" t="str">
            <v>QUEVEDO WILLYS PATRICIA KARLA</v>
          </cell>
          <cell r="C76" t="str">
            <v>I</v>
          </cell>
          <cell r="D76" t="str">
            <v>F</v>
          </cell>
          <cell r="E76">
            <v>40</v>
          </cell>
          <cell r="F76">
            <v>176</v>
          </cell>
          <cell r="G76">
            <v>8</v>
          </cell>
          <cell r="H76">
            <v>8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848</v>
          </cell>
          <cell r="N76">
            <v>560</v>
          </cell>
          <cell r="O76">
            <v>75</v>
          </cell>
          <cell r="P76">
            <v>292</v>
          </cell>
          <cell r="Q76">
            <v>250</v>
          </cell>
          <cell r="R76">
            <v>400</v>
          </cell>
          <cell r="S76">
            <v>0</v>
          </cell>
          <cell r="T76">
            <v>0</v>
          </cell>
          <cell r="U76">
            <v>400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2825</v>
          </cell>
        </row>
        <row r="77">
          <cell r="B77" t="str">
            <v>QUIROZ LOZADA DE ARBULU ANAHI YANINA</v>
          </cell>
          <cell r="C77" t="str">
            <v>I</v>
          </cell>
          <cell r="D77" t="str">
            <v>F</v>
          </cell>
          <cell r="E77">
            <v>40</v>
          </cell>
          <cell r="F77">
            <v>176</v>
          </cell>
          <cell r="G77">
            <v>8</v>
          </cell>
          <cell r="H77">
            <v>8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848</v>
          </cell>
          <cell r="N77">
            <v>560</v>
          </cell>
          <cell r="O77">
            <v>75</v>
          </cell>
          <cell r="P77">
            <v>392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416.88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2291.88</v>
          </cell>
        </row>
        <row r="78">
          <cell r="B78" t="str">
            <v>RAMIREZ REYES LILIANA LUISA</v>
          </cell>
          <cell r="C78" t="str">
            <v>I</v>
          </cell>
          <cell r="D78" t="str">
            <v>F</v>
          </cell>
          <cell r="E78">
            <v>40</v>
          </cell>
          <cell r="F78">
            <v>176</v>
          </cell>
          <cell r="G78">
            <v>8</v>
          </cell>
          <cell r="H78">
            <v>8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848</v>
          </cell>
          <cell r="N78">
            <v>560</v>
          </cell>
          <cell r="O78">
            <v>75</v>
          </cell>
          <cell r="P78">
            <v>580.15000000000009</v>
          </cell>
          <cell r="Q78">
            <v>250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77.34</v>
          </cell>
          <cell r="Z78">
            <v>25.01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2415.5000000000005</v>
          </cell>
        </row>
        <row r="79">
          <cell r="B79" t="str">
            <v>RICCIO IPANAQUE GISELA</v>
          </cell>
          <cell r="C79" t="str">
            <v>D</v>
          </cell>
          <cell r="D79" t="str">
            <v>F</v>
          </cell>
          <cell r="E79">
            <v>40</v>
          </cell>
          <cell r="F79">
            <v>176</v>
          </cell>
          <cell r="G79">
            <v>8</v>
          </cell>
          <cell r="H79">
            <v>8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848</v>
          </cell>
          <cell r="N79">
            <v>560</v>
          </cell>
          <cell r="O79">
            <v>75</v>
          </cell>
          <cell r="P79">
            <v>692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2175</v>
          </cell>
        </row>
        <row r="80">
          <cell r="B80" t="str">
            <v>RIVAS PONCE KARLA PATRICIA</v>
          </cell>
          <cell r="C80" t="str">
            <v>D</v>
          </cell>
          <cell r="D80" t="str">
            <v>M</v>
          </cell>
          <cell r="E80">
            <v>40</v>
          </cell>
          <cell r="F80">
            <v>176</v>
          </cell>
          <cell r="G80">
            <v>8</v>
          </cell>
          <cell r="H80">
            <v>8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848</v>
          </cell>
          <cell r="N80">
            <v>560</v>
          </cell>
          <cell r="O80">
            <v>0</v>
          </cell>
          <cell r="P80">
            <v>242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1650</v>
          </cell>
        </row>
        <row r="81">
          <cell r="B81" t="str">
            <v>RODRIGUEZ ROMERO DE THOISY OLGA NEIDA</v>
          </cell>
          <cell r="C81" t="str">
            <v>D</v>
          </cell>
          <cell r="D81" t="str">
            <v>F</v>
          </cell>
          <cell r="E81">
            <v>40</v>
          </cell>
          <cell r="F81">
            <v>176</v>
          </cell>
          <cell r="G81">
            <v>8</v>
          </cell>
          <cell r="H81">
            <v>8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848</v>
          </cell>
          <cell r="N81">
            <v>560</v>
          </cell>
          <cell r="O81">
            <v>75</v>
          </cell>
          <cell r="P81">
            <v>3096.41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4579.41</v>
          </cell>
        </row>
        <row r="82">
          <cell r="B82" t="str">
            <v>ROJAS SALAZAR KARLA ISABEL</v>
          </cell>
          <cell r="C82" t="str">
            <v>I</v>
          </cell>
          <cell r="D82" t="str">
            <v>F</v>
          </cell>
          <cell r="E82">
            <v>48</v>
          </cell>
          <cell r="F82">
            <v>211</v>
          </cell>
          <cell r="G82">
            <v>8</v>
          </cell>
          <cell r="H82">
            <v>8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848</v>
          </cell>
          <cell r="N82">
            <v>840</v>
          </cell>
          <cell r="O82">
            <v>75</v>
          </cell>
          <cell r="P82">
            <v>1769.86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3532.8599999999997</v>
          </cell>
        </row>
        <row r="83">
          <cell r="B83" t="str">
            <v>RUIZ SALAVERRY CLAUDIA CECILIA</v>
          </cell>
          <cell r="C83" t="str">
            <v>D</v>
          </cell>
          <cell r="D83" t="str">
            <v>F</v>
          </cell>
          <cell r="E83">
            <v>40</v>
          </cell>
          <cell r="F83">
            <v>176</v>
          </cell>
          <cell r="G83">
            <v>8</v>
          </cell>
          <cell r="H83">
            <v>8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848</v>
          </cell>
          <cell r="N83">
            <v>560</v>
          </cell>
          <cell r="O83">
            <v>75</v>
          </cell>
          <cell r="P83">
            <v>524.5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2007.5</v>
          </cell>
        </row>
        <row r="84">
          <cell r="B84" t="str">
            <v>SALDARRIAGA HERRERA RICARDO</v>
          </cell>
          <cell r="C84" t="str">
            <v>I</v>
          </cell>
          <cell r="D84" t="str">
            <v>M</v>
          </cell>
          <cell r="E84">
            <v>29</v>
          </cell>
          <cell r="F84">
            <v>128</v>
          </cell>
          <cell r="G84">
            <v>8</v>
          </cell>
          <cell r="H84">
            <v>8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848</v>
          </cell>
          <cell r="N84">
            <v>176</v>
          </cell>
          <cell r="O84">
            <v>75</v>
          </cell>
          <cell r="P84">
            <v>701.6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61.89</v>
          </cell>
          <cell r="Z84">
            <v>20.010000000000002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1882.5</v>
          </cell>
        </row>
        <row r="85">
          <cell r="B85" t="str">
            <v>SAMILLAN ZURITA RUTH SILVANA</v>
          </cell>
          <cell r="C85" t="str">
            <v>I</v>
          </cell>
          <cell r="D85" t="str">
            <v>F</v>
          </cell>
          <cell r="E85">
            <v>40</v>
          </cell>
          <cell r="F85">
            <v>176</v>
          </cell>
          <cell r="G85">
            <v>8</v>
          </cell>
          <cell r="H85">
            <v>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848</v>
          </cell>
          <cell r="N85">
            <v>560</v>
          </cell>
          <cell r="O85">
            <v>75</v>
          </cell>
          <cell r="P85">
            <v>524.5</v>
          </cell>
          <cell r="Q85">
            <v>250</v>
          </cell>
          <cell r="R85">
            <v>400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2657.5</v>
          </cell>
        </row>
        <row r="86">
          <cell r="B86" t="str">
            <v>SANCHEZ MUÑOZ FILOMENA JANETT</v>
          </cell>
          <cell r="C86" t="str">
            <v>D</v>
          </cell>
          <cell r="D86" t="str">
            <v>F</v>
          </cell>
          <cell r="E86">
            <v>40</v>
          </cell>
          <cell r="F86">
            <v>176</v>
          </cell>
          <cell r="G86">
            <v>8</v>
          </cell>
          <cell r="H86">
            <v>8</v>
          </cell>
          <cell r="I86">
            <v>5</v>
          </cell>
          <cell r="J86">
            <v>2.5</v>
          </cell>
          <cell r="K86">
            <v>0</v>
          </cell>
          <cell r="L86">
            <v>0</v>
          </cell>
          <cell r="M86">
            <v>848</v>
          </cell>
          <cell r="N86">
            <v>560</v>
          </cell>
          <cell r="O86">
            <v>75</v>
          </cell>
          <cell r="P86">
            <v>300</v>
          </cell>
          <cell r="Q86">
            <v>250</v>
          </cell>
          <cell r="R86">
            <v>0</v>
          </cell>
          <cell r="S86">
            <v>0</v>
          </cell>
          <cell r="T86">
            <v>0</v>
          </cell>
          <cell r="U86">
            <v>400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50</v>
          </cell>
          <cell r="AB86">
            <v>27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2510</v>
          </cell>
        </row>
        <row r="87">
          <cell r="B87" t="str">
            <v>SANGIO ALONSO MERCEDES OLINDA</v>
          </cell>
          <cell r="C87" t="str">
            <v>D</v>
          </cell>
          <cell r="D87" t="str">
            <v>F</v>
          </cell>
          <cell r="E87">
            <v>40</v>
          </cell>
          <cell r="F87">
            <v>176</v>
          </cell>
          <cell r="G87">
            <v>8</v>
          </cell>
          <cell r="H87">
            <v>8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848</v>
          </cell>
          <cell r="N87">
            <v>560</v>
          </cell>
          <cell r="O87">
            <v>0</v>
          </cell>
          <cell r="P87">
            <v>3604.17</v>
          </cell>
          <cell r="Q87">
            <v>0</v>
          </cell>
          <cell r="R87">
            <v>400</v>
          </cell>
          <cell r="S87">
            <v>0</v>
          </cell>
          <cell r="T87">
            <v>0</v>
          </cell>
          <cell r="U87">
            <v>200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5612.17</v>
          </cell>
        </row>
        <row r="88">
          <cell r="B88" t="str">
            <v>SIALER HERRERA ELVA ROSA</v>
          </cell>
          <cell r="C88" t="str">
            <v>I</v>
          </cell>
          <cell r="D88" t="str">
            <v>F</v>
          </cell>
          <cell r="E88">
            <v>48</v>
          </cell>
          <cell r="F88">
            <v>211</v>
          </cell>
          <cell r="G88">
            <v>8</v>
          </cell>
          <cell r="H88">
            <v>8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848</v>
          </cell>
          <cell r="N88">
            <v>560</v>
          </cell>
          <cell r="O88">
            <v>75</v>
          </cell>
          <cell r="P88">
            <v>2082.5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3565.5</v>
          </cell>
        </row>
        <row r="89">
          <cell r="B89" t="str">
            <v>TABOADA ARANA JULIO ALEX</v>
          </cell>
          <cell r="C89" t="str">
            <v>I</v>
          </cell>
          <cell r="D89" t="str">
            <v>M</v>
          </cell>
          <cell r="E89">
            <v>26</v>
          </cell>
          <cell r="F89">
            <v>114</v>
          </cell>
          <cell r="G89">
            <v>8</v>
          </cell>
          <cell r="H89">
            <v>8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848</v>
          </cell>
          <cell r="N89">
            <v>64</v>
          </cell>
          <cell r="O89">
            <v>75</v>
          </cell>
          <cell r="P89">
            <v>556.49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54.42</v>
          </cell>
          <cell r="Z89">
            <v>17.59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1615.5</v>
          </cell>
        </row>
        <row r="90">
          <cell r="B90" t="str">
            <v>TUÑOQUE GUTIERREZ CIRO MANUEL</v>
          </cell>
          <cell r="C90" t="str">
            <v>I</v>
          </cell>
          <cell r="D90" t="str">
            <v>M</v>
          </cell>
          <cell r="E90">
            <v>40</v>
          </cell>
          <cell r="F90">
            <v>176</v>
          </cell>
          <cell r="G90">
            <v>8</v>
          </cell>
          <cell r="H90">
            <v>8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848</v>
          </cell>
          <cell r="N90">
            <v>560</v>
          </cell>
          <cell r="O90">
            <v>0</v>
          </cell>
          <cell r="P90">
            <v>442</v>
          </cell>
          <cell r="Q90">
            <v>250</v>
          </cell>
          <cell r="R90">
            <v>0</v>
          </cell>
          <cell r="S90">
            <v>0</v>
          </cell>
          <cell r="T90">
            <v>0</v>
          </cell>
          <cell r="U90">
            <v>400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2500</v>
          </cell>
        </row>
        <row r="91">
          <cell r="B91" t="str">
            <v>VALENZUELA VALDEZ JUAN JORGE</v>
          </cell>
          <cell r="C91" t="str">
            <v>D</v>
          </cell>
          <cell r="D91" t="str">
            <v>M</v>
          </cell>
          <cell r="E91">
            <v>40</v>
          </cell>
          <cell r="F91">
            <v>176</v>
          </cell>
          <cell r="G91">
            <v>8</v>
          </cell>
          <cell r="H91">
            <v>8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848</v>
          </cell>
          <cell r="N91">
            <v>560</v>
          </cell>
          <cell r="O91">
            <v>75</v>
          </cell>
          <cell r="P91">
            <v>2124.5</v>
          </cell>
          <cell r="Q91">
            <v>0</v>
          </cell>
          <cell r="R91">
            <v>400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4007.5</v>
          </cell>
        </row>
        <row r="92">
          <cell r="B92" t="str">
            <v>VARAS CASTILLO MERCEDES DEL PILAR</v>
          </cell>
          <cell r="C92" t="str">
            <v>D</v>
          </cell>
          <cell r="D92" t="str">
            <v>F</v>
          </cell>
          <cell r="E92">
            <v>40</v>
          </cell>
          <cell r="F92">
            <v>176</v>
          </cell>
          <cell r="G92">
            <v>8</v>
          </cell>
          <cell r="H92">
            <v>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848</v>
          </cell>
          <cell r="N92">
            <v>560</v>
          </cell>
          <cell r="O92">
            <v>0</v>
          </cell>
          <cell r="P92">
            <v>2431.0949999999998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1500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5339.0949999999993</v>
          </cell>
        </row>
        <row r="93">
          <cell r="B93" t="str">
            <v>VARGAS DIAZ MILAGROS LILIA</v>
          </cell>
          <cell r="C93" t="str">
            <v>D</v>
          </cell>
          <cell r="D93" t="str">
            <v>F</v>
          </cell>
          <cell r="E93">
            <v>40</v>
          </cell>
          <cell r="F93">
            <v>176</v>
          </cell>
          <cell r="G93">
            <v>8</v>
          </cell>
          <cell r="H93">
            <v>8</v>
          </cell>
          <cell r="I93">
            <v>3</v>
          </cell>
          <cell r="J93">
            <v>0</v>
          </cell>
          <cell r="K93">
            <v>0</v>
          </cell>
          <cell r="L93">
            <v>0</v>
          </cell>
          <cell r="M93">
            <v>848</v>
          </cell>
          <cell r="N93">
            <v>560</v>
          </cell>
          <cell r="O93">
            <v>0</v>
          </cell>
          <cell r="P93">
            <v>367</v>
          </cell>
          <cell r="Q93">
            <v>250</v>
          </cell>
          <cell r="R93">
            <v>0</v>
          </cell>
          <cell r="S93">
            <v>0</v>
          </cell>
          <cell r="T93">
            <v>0</v>
          </cell>
          <cell r="U93">
            <v>200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2255</v>
          </cell>
        </row>
        <row r="94">
          <cell r="B94" t="str">
            <v>VARIAS FLORES SUSY OLIVIA</v>
          </cell>
          <cell r="C94" t="str">
            <v>D</v>
          </cell>
          <cell r="D94" t="str">
            <v>F</v>
          </cell>
          <cell r="E94">
            <v>40</v>
          </cell>
          <cell r="F94">
            <v>176</v>
          </cell>
          <cell r="G94">
            <v>8</v>
          </cell>
          <cell r="H94">
            <v>8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848</v>
          </cell>
          <cell r="N94">
            <v>560</v>
          </cell>
          <cell r="O94">
            <v>0</v>
          </cell>
          <cell r="P94">
            <v>450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1858</v>
          </cell>
        </row>
        <row r="95">
          <cell r="B95" t="str">
            <v>VASQUEZ LA SERNA HENRY MARTIN</v>
          </cell>
          <cell r="C95" t="str">
            <v>I</v>
          </cell>
          <cell r="D95" t="str">
            <v>M</v>
          </cell>
          <cell r="E95">
            <v>40</v>
          </cell>
          <cell r="F95">
            <v>176</v>
          </cell>
          <cell r="G95">
            <v>8</v>
          </cell>
          <cell r="H95">
            <v>8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848</v>
          </cell>
          <cell r="N95">
            <v>560</v>
          </cell>
          <cell r="O95">
            <v>75</v>
          </cell>
          <cell r="P95">
            <v>3470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1500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6453</v>
          </cell>
        </row>
        <row r="96">
          <cell r="B96" t="str">
            <v>VENTURA POEMAPE RONALD ALBERTO</v>
          </cell>
          <cell r="C96" t="str">
            <v>I</v>
          </cell>
          <cell r="D96" t="str">
            <v>M</v>
          </cell>
          <cell r="E96">
            <v>40</v>
          </cell>
          <cell r="F96">
            <v>176</v>
          </cell>
          <cell r="G96">
            <v>8</v>
          </cell>
          <cell r="H96">
            <v>8</v>
          </cell>
          <cell r="I96">
            <v>2</v>
          </cell>
          <cell r="J96">
            <v>2</v>
          </cell>
          <cell r="K96">
            <v>0</v>
          </cell>
          <cell r="L96">
            <v>0</v>
          </cell>
          <cell r="M96">
            <v>848</v>
          </cell>
          <cell r="N96">
            <v>560</v>
          </cell>
          <cell r="O96">
            <v>75</v>
          </cell>
          <cell r="P96">
            <v>774.5</v>
          </cell>
          <cell r="Q96">
            <v>250</v>
          </cell>
          <cell r="R96">
            <v>0</v>
          </cell>
          <cell r="S96">
            <v>0</v>
          </cell>
          <cell r="T96">
            <v>0</v>
          </cell>
          <cell r="U96">
            <v>400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20</v>
          </cell>
          <cell r="AB96">
            <v>22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2949.5</v>
          </cell>
        </row>
        <row r="97">
          <cell r="B97" t="str">
            <v>VERTIZ PARDO FIGUEROA MARTA</v>
          </cell>
          <cell r="C97" t="str">
            <v>I</v>
          </cell>
          <cell r="D97" t="str">
            <v>F</v>
          </cell>
          <cell r="E97">
            <v>40</v>
          </cell>
          <cell r="F97">
            <v>176</v>
          </cell>
          <cell r="G97">
            <v>8</v>
          </cell>
          <cell r="H97">
            <v>8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848</v>
          </cell>
          <cell r="N97">
            <v>560</v>
          </cell>
          <cell r="O97">
            <v>75</v>
          </cell>
          <cell r="P97">
            <v>2025.97</v>
          </cell>
          <cell r="Q97">
            <v>0</v>
          </cell>
          <cell r="R97">
            <v>0</v>
          </cell>
          <cell r="S97">
            <v>800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4308.97</v>
          </cell>
        </row>
        <row r="98">
          <cell r="B98" t="str">
            <v>VILLEGAS TELLO ELMER ROSARIO</v>
          </cell>
          <cell r="C98" t="str">
            <v>D</v>
          </cell>
          <cell r="D98" t="str">
            <v>F</v>
          </cell>
          <cell r="E98">
            <v>20</v>
          </cell>
          <cell r="F98">
            <v>88</v>
          </cell>
          <cell r="G98">
            <v>8</v>
          </cell>
          <cell r="H98">
            <v>8</v>
          </cell>
          <cell r="I98">
            <v>2</v>
          </cell>
          <cell r="J98">
            <v>0</v>
          </cell>
          <cell r="K98">
            <v>0</v>
          </cell>
          <cell r="L98">
            <v>0</v>
          </cell>
          <cell r="M98">
            <v>848</v>
          </cell>
          <cell r="N98">
            <v>0</v>
          </cell>
          <cell r="O98">
            <v>0</v>
          </cell>
          <cell r="P98">
            <v>552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20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260</v>
          </cell>
          <cell r="AG98">
            <v>0</v>
          </cell>
          <cell r="AH98">
            <v>0</v>
          </cell>
          <cell r="AI98">
            <v>1680</v>
          </cell>
        </row>
        <row r="99">
          <cell r="B99" t="str">
            <v>YERREN LEONARDO JOSE DANTE</v>
          </cell>
          <cell r="C99" t="str">
            <v>D</v>
          </cell>
          <cell r="D99" t="str">
            <v>M</v>
          </cell>
          <cell r="E99">
            <v>40</v>
          </cell>
          <cell r="F99">
            <v>176</v>
          </cell>
          <cell r="G99">
            <v>8</v>
          </cell>
          <cell r="H99">
            <v>8</v>
          </cell>
          <cell r="I99">
            <v>6</v>
          </cell>
          <cell r="J99">
            <v>3</v>
          </cell>
          <cell r="K99">
            <v>0</v>
          </cell>
          <cell r="L99">
            <v>0</v>
          </cell>
          <cell r="M99">
            <v>848</v>
          </cell>
          <cell r="N99">
            <v>560</v>
          </cell>
          <cell r="O99">
            <v>75</v>
          </cell>
          <cell r="P99">
            <v>650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60</v>
          </cell>
          <cell r="AB99">
            <v>32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28.5</v>
          </cell>
          <cell r="AH99">
            <v>0</v>
          </cell>
          <cell r="AI99">
            <v>2253.5</v>
          </cell>
        </row>
        <row r="100">
          <cell r="B100" t="str">
            <v>TOTAL PERSONAL DOCENTE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744</v>
          </cell>
          <cell r="I100">
            <v>38.25</v>
          </cell>
          <cell r="J100">
            <v>7.5</v>
          </cell>
          <cell r="K100">
            <v>0</v>
          </cell>
          <cell r="L100">
            <v>0</v>
          </cell>
          <cell r="M100">
            <v>77648.533333333326</v>
          </cell>
          <cell r="N100">
            <v>48289.603333333333</v>
          </cell>
          <cell r="O100">
            <v>4200</v>
          </cell>
          <cell r="P100">
            <v>83173.358333333337</v>
          </cell>
          <cell r="Q100">
            <v>10250</v>
          </cell>
          <cell r="R100">
            <v>2800</v>
          </cell>
          <cell r="S100">
            <v>4800</v>
          </cell>
          <cell r="T100">
            <v>1050</v>
          </cell>
          <cell r="U100">
            <v>5000</v>
          </cell>
          <cell r="V100">
            <v>9000</v>
          </cell>
          <cell r="W100">
            <v>800</v>
          </cell>
          <cell r="X100">
            <v>868.6</v>
          </cell>
          <cell r="Y100">
            <v>1728.0400000000002</v>
          </cell>
          <cell r="Z100">
            <v>557.7600000000001</v>
          </cell>
          <cell r="AA100">
            <v>382.5</v>
          </cell>
          <cell r="AB100">
            <v>81</v>
          </cell>
          <cell r="AC100">
            <v>0</v>
          </cell>
          <cell r="AD100">
            <v>0</v>
          </cell>
          <cell r="AE100">
            <v>204.91518181818179</v>
          </cell>
          <cell r="AF100">
            <v>420</v>
          </cell>
          <cell r="AG100">
            <v>28.5</v>
          </cell>
          <cell r="AH100">
            <v>0</v>
          </cell>
          <cell r="AI100">
            <v>251282.8101818182</v>
          </cell>
        </row>
        <row r="101">
          <cell r="B101" t="str">
            <v>PROFESORES DE INCIAL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</row>
        <row r="102">
          <cell r="B102" t="str">
            <v>ALANYA ALANYA CAROLINA</v>
          </cell>
          <cell r="C102" t="str">
            <v>I</v>
          </cell>
          <cell r="D102" t="str">
            <v>F</v>
          </cell>
          <cell r="E102">
            <v>35</v>
          </cell>
          <cell r="F102">
            <v>154</v>
          </cell>
          <cell r="G102">
            <v>8</v>
          </cell>
          <cell r="H102">
            <v>7.4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848</v>
          </cell>
          <cell r="N102">
            <v>384</v>
          </cell>
          <cell r="O102">
            <v>75</v>
          </cell>
          <cell r="P102">
            <v>218</v>
          </cell>
          <cell r="Q102">
            <v>250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1775</v>
          </cell>
        </row>
        <row r="103">
          <cell r="B103" t="str">
            <v>CALONGE DE LA PIEDRA MAGALI</v>
          </cell>
          <cell r="C103" t="str">
            <v>I</v>
          </cell>
          <cell r="D103" t="str">
            <v>F</v>
          </cell>
          <cell r="E103">
            <v>25</v>
          </cell>
          <cell r="F103">
            <v>110</v>
          </cell>
          <cell r="G103">
            <v>8</v>
          </cell>
          <cell r="H103">
            <v>6.15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848</v>
          </cell>
          <cell r="N103">
            <v>32</v>
          </cell>
          <cell r="O103">
            <v>75</v>
          </cell>
          <cell r="P103">
            <v>270</v>
          </cell>
          <cell r="Q103">
            <v>250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1475</v>
          </cell>
        </row>
        <row r="104">
          <cell r="B104" t="str">
            <v>ESPEJO PALMER MARIA DEL CARMEN</v>
          </cell>
          <cell r="C104" t="str">
            <v>I</v>
          </cell>
          <cell r="D104" t="str">
            <v>F</v>
          </cell>
          <cell r="E104">
            <v>35</v>
          </cell>
          <cell r="F104">
            <v>154</v>
          </cell>
          <cell r="G104">
            <v>8</v>
          </cell>
          <cell r="H104">
            <v>7.08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848</v>
          </cell>
          <cell r="N104">
            <v>384</v>
          </cell>
          <cell r="O104">
            <v>0</v>
          </cell>
          <cell r="P104">
            <v>218</v>
          </cell>
          <cell r="Q104">
            <v>250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1700</v>
          </cell>
        </row>
        <row r="105">
          <cell r="B105" t="str">
            <v>GALARZA RIVERA GABRIELA RITA</v>
          </cell>
          <cell r="C105" t="str">
            <v>D</v>
          </cell>
          <cell r="D105" t="str">
            <v>F</v>
          </cell>
          <cell r="E105">
            <v>35</v>
          </cell>
          <cell r="F105">
            <v>154</v>
          </cell>
          <cell r="G105">
            <v>8</v>
          </cell>
          <cell r="H105">
            <v>7.4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848</v>
          </cell>
          <cell r="N105">
            <v>384</v>
          </cell>
          <cell r="O105">
            <v>0</v>
          </cell>
          <cell r="P105">
            <v>293</v>
          </cell>
          <cell r="Q105">
            <v>250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1775</v>
          </cell>
        </row>
        <row r="106">
          <cell r="B106" t="str">
            <v>GUEVARA LEYVA KAROLINA</v>
          </cell>
          <cell r="C106" t="str">
            <v>I</v>
          </cell>
          <cell r="D106" t="str">
            <v>F</v>
          </cell>
          <cell r="E106">
            <v>35</v>
          </cell>
          <cell r="F106">
            <v>154</v>
          </cell>
          <cell r="G106">
            <v>8</v>
          </cell>
          <cell r="H106">
            <v>8.0500000000000007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848</v>
          </cell>
          <cell r="N106">
            <v>384</v>
          </cell>
          <cell r="O106">
            <v>75</v>
          </cell>
          <cell r="P106">
            <v>376</v>
          </cell>
          <cell r="Q106">
            <v>250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1933</v>
          </cell>
        </row>
        <row r="107">
          <cell r="B107" t="str">
            <v>LUCENA GABRIELLI KARLA PAOLA</v>
          </cell>
          <cell r="C107" t="str">
            <v>I</v>
          </cell>
          <cell r="D107" t="str">
            <v>F</v>
          </cell>
          <cell r="E107">
            <v>35</v>
          </cell>
          <cell r="F107">
            <v>154</v>
          </cell>
          <cell r="G107">
            <v>8</v>
          </cell>
          <cell r="H107">
            <v>7.4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848</v>
          </cell>
          <cell r="N107">
            <v>384</v>
          </cell>
          <cell r="O107">
            <v>75</v>
          </cell>
          <cell r="P107">
            <v>218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1775</v>
          </cell>
        </row>
        <row r="108">
          <cell r="B108" t="str">
            <v>MANAYAY VARGAS BRENDA ROSALINA</v>
          </cell>
          <cell r="C108" t="str">
            <v>D</v>
          </cell>
          <cell r="D108" t="str">
            <v>F</v>
          </cell>
          <cell r="E108">
            <v>35</v>
          </cell>
          <cell r="F108">
            <v>154</v>
          </cell>
          <cell r="G108">
            <v>8</v>
          </cell>
          <cell r="H108">
            <v>7.4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848</v>
          </cell>
          <cell r="N108">
            <v>384</v>
          </cell>
          <cell r="O108">
            <v>75</v>
          </cell>
          <cell r="P108">
            <v>218</v>
          </cell>
          <cell r="Q108">
            <v>250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1775</v>
          </cell>
        </row>
        <row r="109">
          <cell r="B109" t="str">
            <v>PERALTA LINARES MILAGROS ADRIANA</v>
          </cell>
          <cell r="C109" t="str">
            <v>D</v>
          </cell>
          <cell r="D109" t="str">
            <v>F</v>
          </cell>
          <cell r="E109">
            <v>35</v>
          </cell>
          <cell r="F109">
            <v>154</v>
          </cell>
          <cell r="G109">
            <v>8</v>
          </cell>
          <cell r="H109">
            <v>7.08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848</v>
          </cell>
          <cell r="N109">
            <v>384</v>
          </cell>
          <cell r="O109">
            <v>0</v>
          </cell>
          <cell r="P109">
            <v>218</v>
          </cell>
          <cell r="Q109">
            <v>250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1700</v>
          </cell>
        </row>
        <row r="110">
          <cell r="B110" t="str">
            <v>POLITI DE MARZO MARIANGELA</v>
          </cell>
          <cell r="C110" t="str">
            <v>I</v>
          </cell>
          <cell r="D110" t="str">
            <v>F</v>
          </cell>
          <cell r="E110">
            <v>35</v>
          </cell>
          <cell r="F110">
            <v>154</v>
          </cell>
          <cell r="G110">
            <v>8</v>
          </cell>
          <cell r="H110">
            <v>7.08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848</v>
          </cell>
          <cell r="N110">
            <v>384</v>
          </cell>
          <cell r="O110">
            <v>0</v>
          </cell>
          <cell r="P110">
            <v>218</v>
          </cell>
          <cell r="Q110">
            <v>250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1700</v>
          </cell>
        </row>
        <row r="111">
          <cell r="B111" t="str">
            <v>TOTAL PROFESORES DE INICIAL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7632</v>
          </cell>
          <cell r="N111">
            <v>3104</v>
          </cell>
          <cell r="O111">
            <v>375</v>
          </cell>
          <cell r="P111">
            <v>2247</v>
          </cell>
          <cell r="Q111">
            <v>2250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15608</v>
          </cell>
        </row>
        <row r="112">
          <cell r="B112" t="str">
            <v>AUXILIARES DE EDUCACIÓN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</row>
        <row r="113">
          <cell r="B113" t="str">
            <v>ALDANA YUPTON LORENA DEL ROCIO</v>
          </cell>
          <cell r="C113" t="str">
            <v>D</v>
          </cell>
          <cell r="D113" t="str">
            <v>F</v>
          </cell>
          <cell r="E113">
            <v>35</v>
          </cell>
          <cell r="F113">
            <v>154</v>
          </cell>
          <cell r="G113">
            <v>8</v>
          </cell>
          <cell r="H113">
            <v>3.13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750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750</v>
          </cell>
        </row>
        <row r="114">
          <cell r="B114" t="str">
            <v>ALFARO BARRETO INGRID MELANY</v>
          </cell>
          <cell r="C114" t="str">
            <v>D</v>
          </cell>
          <cell r="D114" t="str">
            <v>F</v>
          </cell>
          <cell r="E114">
            <v>35</v>
          </cell>
          <cell r="F114">
            <v>154</v>
          </cell>
          <cell r="G114">
            <v>8</v>
          </cell>
          <cell r="H114">
            <v>3.13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750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750</v>
          </cell>
        </row>
        <row r="115">
          <cell r="B115" t="str">
            <v>CUBAS JIMENEZ MARIA ROMINA</v>
          </cell>
          <cell r="C115" t="str">
            <v>D</v>
          </cell>
          <cell r="D115" t="str">
            <v>F</v>
          </cell>
          <cell r="E115">
            <v>35</v>
          </cell>
          <cell r="F115">
            <v>154</v>
          </cell>
          <cell r="G115">
            <v>8</v>
          </cell>
          <cell r="H115">
            <v>3.13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750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750</v>
          </cell>
        </row>
        <row r="116">
          <cell r="B116" t="str">
            <v>GONZALES TARRILLO MARIBEL</v>
          </cell>
          <cell r="C116" t="str">
            <v>D</v>
          </cell>
          <cell r="D116" t="str">
            <v>F</v>
          </cell>
          <cell r="E116">
            <v>35</v>
          </cell>
          <cell r="F116">
            <v>154</v>
          </cell>
          <cell r="G116">
            <v>8</v>
          </cell>
          <cell r="H116">
            <v>3.13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750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750</v>
          </cell>
        </row>
        <row r="117">
          <cell r="B117" t="str">
            <v>MELENDEZ TABOADA LESLY LELOIR</v>
          </cell>
          <cell r="C117" t="str">
            <v>D</v>
          </cell>
          <cell r="D117" t="str">
            <v>M</v>
          </cell>
          <cell r="E117">
            <v>35</v>
          </cell>
          <cell r="F117">
            <v>154</v>
          </cell>
          <cell r="G117">
            <v>8</v>
          </cell>
          <cell r="H117">
            <v>3.13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750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750</v>
          </cell>
        </row>
        <row r="118">
          <cell r="B118" t="str">
            <v>MONTEZA IBAÑEZ MARICRUZ JAQUELINE</v>
          </cell>
          <cell r="C118" t="str">
            <v>D</v>
          </cell>
          <cell r="D118" t="str">
            <v>F</v>
          </cell>
          <cell r="E118">
            <v>35</v>
          </cell>
          <cell r="F118">
            <v>154</v>
          </cell>
          <cell r="G118">
            <v>9</v>
          </cell>
          <cell r="H118">
            <v>2.08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500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500</v>
          </cell>
        </row>
        <row r="119">
          <cell r="B119" t="str">
            <v>PAICO VILCHEZ CARMEN JULIA</v>
          </cell>
          <cell r="C119" t="str">
            <v>I</v>
          </cell>
          <cell r="D119" t="str">
            <v>F</v>
          </cell>
          <cell r="E119">
            <v>35</v>
          </cell>
          <cell r="F119">
            <v>154</v>
          </cell>
          <cell r="G119">
            <v>8</v>
          </cell>
          <cell r="H119">
            <v>3.13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750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750</v>
          </cell>
        </row>
        <row r="120">
          <cell r="B120" t="str">
            <v>PLAZA GUERRERO RICARDO ENRIQUE</v>
          </cell>
          <cell r="C120" t="str">
            <v>D</v>
          </cell>
          <cell r="D120" t="str">
            <v>M</v>
          </cell>
          <cell r="E120">
            <v>40</v>
          </cell>
          <cell r="F120">
            <v>176</v>
          </cell>
          <cell r="G120">
            <v>9</v>
          </cell>
          <cell r="H120">
            <v>3.33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800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800</v>
          </cell>
        </row>
        <row r="121">
          <cell r="B121" t="str">
            <v>QUEVEDO PEÑA INGRID JUDHITH</v>
          </cell>
          <cell r="C121" t="str">
            <v>D</v>
          </cell>
          <cell r="D121" t="str">
            <v>F</v>
          </cell>
          <cell r="E121">
            <v>35</v>
          </cell>
          <cell r="F121">
            <v>154</v>
          </cell>
          <cell r="G121">
            <v>8</v>
          </cell>
          <cell r="H121">
            <v>3.13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750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750</v>
          </cell>
        </row>
        <row r="122">
          <cell r="B122" t="str">
            <v>SAMAME LUCERO JACKELINE CYNTHIA</v>
          </cell>
          <cell r="C122" t="str">
            <v>D</v>
          </cell>
          <cell r="D122" t="str">
            <v>F</v>
          </cell>
          <cell r="E122">
            <v>40</v>
          </cell>
          <cell r="F122">
            <v>176</v>
          </cell>
          <cell r="G122">
            <v>8</v>
          </cell>
          <cell r="H122">
            <v>4.17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1000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1000</v>
          </cell>
        </row>
        <row r="123">
          <cell r="B123" t="str">
            <v>TORRES VILLARREAL KARLA MADELEINE</v>
          </cell>
          <cell r="C123" t="str">
            <v>D</v>
          </cell>
          <cell r="D123" t="str">
            <v>M</v>
          </cell>
          <cell r="E123">
            <v>35</v>
          </cell>
          <cell r="F123">
            <v>154</v>
          </cell>
          <cell r="G123">
            <v>8</v>
          </cell>
          <cell r="H123">
            <v>3.13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750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750</v>
          </cell>
        </row>
        <row r="124">
          <cell r="B124" t="str">
            <v>VEGA FARRO ROSA ELVIRA</v>
          </cell>
          <cell r="C124" t="str">
            <v>D</v>
          </cell>
          <cell r="D124" t="str">
            <v>F</v>
          </cell>
          <cell r="E124">
            <v>45</v>
          </cell>
          <cell r="F124">
            <v>198</v>
          </cell>
          <cell r="G124">
            <v>8</v>
          </cell>
          <cell r="H124">
            <v>3.54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850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850</v>
          </cell>
        </row>
        <row r="125">
          <cell r="B125" t="str">
            <v>TOTAL AUXILIARES DE EDUCACIÓN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9150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9150</v>
          </cell>
        </row>
        <row r="126">
          <cell r="B126" t="str">
            <v>TÉCNICOS DEPORTIVOS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</row>
        <row r="127">
          <cell r="B127" t="str">
            <v>ANDONAYRE SECLEN JORGE MANUEL</v>
          </cell>
          <cell r="C127" t="str">
            <v>D</v>
          </cell>
          <cell r="D127" t="str">
            <v>M</v>
          </cell>
          <cell r="E127">
            <v>16</v>
          </cell>
          <cell r="F127">
            <v>70</v>
          </cell>
          <cell r="G127">
            <v>9</v>
          </cell>
          <cell r="H127">
            <v>6.67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800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22.99</v>
          </cell>
          <cell r="AH127">
            <v>0</v>
          </cell>
          <cell r="AI127">
            <v>822.99</v>
          </cell>
        </row>
        <row r="128">
          <cell r="B128" t="str">
            <v>ANICAMA MENDOZA EDGARDO HUMBERTO</v>
          </cell>
          <cell r="C128" t="str">
            <v>D</v>
          </cell>
          <cell r="D128" t="str">
            <v>M</v>
          </cell>
          <cell r="E128">
            <v>16</v>
          </cell>
          <cell r="F128">
            <v>70</v>
          </cell>
          <cell r="G128">
            <v>9</v>
          </cell>
          <cell r="H128">
            <v>9.7899999999999991</v>
          </cell>
          <cell r="I128">
            <v>2</v>
          </cell>
          <cell r="J128">
            <v>1</v>
          </cell>
          <cell r="K128">
            <v>12</v>
          </cell>
          <cell r="L128">
            <v>0</v>
          </cell>
          <cell r="M128">
            <v>1100</v>
          </cell>
          <cell r="N128">
            <v>0</v>
          </cell>
          <cell r="O128">
            <v>75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24.48</v>
          </cell>
          <cell r="AB128">
            <v>13</v>
          </cell>
          <cell r="AC128">
            <v>234.96</v>
          </cell>
          <cell r="AD128">
            <v>0</v>
          </cell>
          <cell r="AE128">
            <v>0</v>
          </cell>
          <cell r="AF128">
            <v>0</v>
          </cell>
          <cell r="AG128">
            <v>22.99</v>
          </cell>
          <cell r="AH128">
            <v>0</v>
          </cell>
          <cell r="AI128">
            <v>1470.43</v>
          </cell>
        </row>
        <row r="129">
          <cell r="B129" t="str">
            <v>BALAREZO CHAVEZ KARIN</v>
          </cell>
          <cell r="C129" t="str">
            <v>D</v>
          </cell>
          <cell r="D129" t="str">
            <v>F</v>
          </cell>
          <cell r="E129">
            <v>15.55</v>
          </cell>
          <cell r="F129">
            <v>68</v>
          </cell>
          <cell r="G129">
            <v>8</v>
          </cell>
          <cell r="H129">
            <v>7.29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800</v>
          </cell>
          <cell r="N129">
            <v>0</v>
          </cell>
          <cell r="O129">
            <v>75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875</v>
          </cell>
        </row>
        <row r="130">
          <cell r="B130" t="str">
            <v>BONILLA TERAN GUILLERMO ALBERTO</v>
          </cell>
          <cell r="C130" t="str">
            <v>D</v>
          </cell>
          <cell r="D130" t="str">
            <v>M</v>
          </cell>
          <cell r="E130">
            <v>17</v>
          </cell>
          <cell r="F130">
            <v>75</v>
          </cell>
          <cell r="G130">
            <v>9</v>
          </cell>
          <cell r="H130">
            <v>6.67</v>
          </cell>
          <cell r="I130">
            <v>0</v>
          </cell>
          <cell r="J130">
            <v>0</v>
          </cell>
          <cell r="K130">
            <v>3</v>
          </cell>
          <cell r="L130">
            <v>0</v>
          </cell>
          <cell r="M130">
            <v>800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40.020000000000003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840.02</v>
          </cell>
        </row>
        <row r="131">
          <cell r="B131" t="str">
            <v>CAMPOS FIGUEROA EDUARDO</v>
          </cell>
          <cell r="C131" t="str">
            <v>D</v>
          </cell>
          <cell r="D131" t="str">
            <v>M</v>
          </cell>
          <cell r="E131">
            <v>18</v>
          </cell>
          <cell r="F131">
            <v>79</v>
          </cell>
          <cell r="G131">
            <v>9</v>
          </cell>
          <cell r="H131">
            <v>5.63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600</v>
          </cell>
          <cell r="N131">
            <v>0</v>
          </cell>
          <cell r="O131">
            <v>75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675</v>
          </cell>
        </row>
        <row r="132">
          <cell r="B132" t="str">
            <v>CHIAN PON ALARCÓN WILSION</v>
          </cell>
          <cell r="C132" t="str">
            <v>I</v>
          </cell>
          <cell r="D132" t="str">
            <v>M</v>
          </cell>
          <cell r="E132">
            <v>16</v>
          </cell>
          <cell r="F132">
            <v>70</v>
          </cell>
          <cell r="G132">
            <v>9</v>
          </cell>
          <cell r="H132">
            <v>6.67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800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800</v>
          </cell>
        </row>
        <row r="133">
          <cell r="B133" t="str">
            <v>DAVILA NIÑO JIMMY CARLOS</v>
          </cell>
          <cell r="C133" t="str">
            <v>D</v>
          </cell>
          <cell r="D133" t="str">
            <v>M</v>
          </cell>
          <cell r="E133">
            <v>16</v>
          </cell>
          <cell r="F133">
            <v>70</v>
          </cell>
          <cell r="G133">
            <v>10</v>
          </cell>
          <cell r="H133">
            <v>7.83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600</v>
          </cell>
          <cell r="N133">
            <v>0</v>
          </cell>
          <cell r="O133">
            <v>0</v>
          </cell>
          <cell r="P133">
            <v>340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940</v>
          </cell>
        </row>
        <row r="134">
          <cell r="B134" t="str">
            <v>DELGADO REYES CESAR MARIANO</v>
          </cell>
          <cell r="C134" t="str">
            <v>D</v>
          </cell>
          <cell r="D134" t="str">
            <v>M</v>
          </cell>
          <cell r="E134">
            <v>16</v>
          </cell>
          <cell r="F134">
            <v>70</v>
          </cell>
          <cell r="G134">
            <v>9</v>
          </cell>
          <cell r="H134">
            <v>6.67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800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23.07</v>
          </cell>
          <cell r="AH134">
            <v>0</v>
          </cell>
          <cell r="AI134">
            <v>823.07</v>
          </cell>
        </row>
        <row r="135">
          <cell r="B135" t="str">
            <v>DIAZ CABRERA ALEXANDROVICH</v>
          </cell>
          <cell r="C135" t="str">
            <v>D</v>
          </cell>
          <cell r="D135" t="str">
            <v>M</v>
          </cell>
          <cell r="E135">
            <v>16</v>
          </cell>
          <cell r="F135">
            <v>70</v>
          </cell>
          <cell r="G135">
            <v>9</v>
          </cell>
          <cell r="H135">
            <v>6.67</v>
          </cell>
          <cell r="I135">
            <v>2</v>
          </cell>
          <cell r="J135">
            <v>4</v>
          </cell>
          <cell r="K135">
            <v>8</v>
          </cell>
          <cell r="L135">
            <v>0</v>
          </cell>
          <cell r="M135">
            <v>800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16.68</v>
          </cell>
          <cell r="AB135">
            <v>36</v>
          </cell>
          <cell r="AC135">
            <v>106.72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959.4</v>
          </cell>
        </row>
        <row r="136">
          <cell r="B136" t="str">
            <v>ESTRADA CRUZ HEBERT MARTIN</v>
          </cell>
          <cell r="C136" t="str">
            <v>D</v>
          </cell>
          <cell r="D136" t="str">
            <v>M</v>
          </cell>
          <cell r="E136">
            <v>15</v>
          </cell>
          <cell r="F136">
            <v>66</v>
          </cell>
          <cell r="G136">
            <v>8</v>
          </cell>
          <cell r="H136">
            <v>5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600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600</v>
          </cell>
        </row>
        <row r="137">
          <cell r="B137" t="str">
            <v>FERNANDEZ REBOLLO MIGUEL ANGEL</v>
          </cell>
          <cell r="C137" t="str">
            <v>D</v>
          </cell>
          <cell r="D137" t="str">
            <v>M</v>
          </cell>
          <cell r="E137">
            <v>15</v>
          </cell>
          <cell r="F137">
            <v>66</v>
          </cell>
          <cell r="G137">
            <v>8</v>
          </cell>
          <cell r="H137">
            <v>8.9600000000000009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1000</v>
          </cell>
          <cell r="N137">
            <v>0</v>
          </cell>
          <cell r="O137">
            <v>75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1075</v>
          </cell>
        </row>
        <row r="138">
          <cell r="B138" t="str">
            <v>FERNANDEZ VITON MANUEL</v>
          </cell>
          <cell r="C138" t="str">
            <v>D</v>
          </cell>
          <cell r="D138" t="str">
            <v>M</v>
          </cell>
          <cell r="E138">
            <v>15</v>
          </cell>
          <cell r="F138">
            <v>66</v>
          </cell>
          <cell r="G138">
            <v>8</v>
          </cell>
          <cell r="H138">
            <v>7.29</v>
          </cell>
          <cell r="I138">
            <v>6</v>
          </cell>
          <cell r="J138">
            <v>3</v>
          </cell>
          <cell r="K138">
            <v>0</v>
          </cell>
          <cell r="L138">
            <v>0</v>
          </cell>
          <cell r="M138">
            <v>800</v>
          </cell>
          <cell r="N138">
            <v>0</v>
          </cell>
          <cell r="O138">
            <v>75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54.68</v>
          </cell>
          <cell r="AB138">
            <v>30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22.99</v>
          </cell>
          <cell r="AH138">
            <v>0</v>
          </cell>
          <cell r="AI138">
            <v>982.67</v>
          </cell>
        </row>
        <row r="139">
          <cell r="B139" t="str">
            <v>LUCENA UGAZ JORGE ERNESTO</v>
          </cell>
          <cell r="C139" t="str">
            <v>D</v>
          </cell>
          <cell r="D139" t="str">
            <v>F</v>
          </cell>
          <cell r="E139">
            <v>16</v>
          </cell>
          <cell r="F139">
            <v>70</v>
          </cell>
          <cell r="G139">
            <v>9</v>
          </cell>
          <cell r="H139">
            <v>8.1300000000000008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900</v>
          </cell>
          <cell r="N139">
            <v>0</v>
          </cell>
          <cell r="O139">
            <v>75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975</v>
          </cell>
        </row>
        <row r="140">
          <cell r="B140" t="str">
            <v>NOVOA OLIVARES ANAHÍ</v>
          </cell>
          <cell r="C140" t="str">
            <v>D</v>
          </cell>
          <cell r="D140" t="str">
            <v>F</v>
          </cell>
          <cell r="E140">
            <v>9</v>
          </cell>
          <cell r="F140">
            <v>40</v>
          </cell>
          <cell r="G140">
            <v>9</v>
          </cell>
          <cell r="H140">
            <v>3.83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459.78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459.78</v>
          </cell>
        </row>
        <row r="141">
          <cell r="B141" t="str">
            <v>SANCHEZ GAMARRA JORGE SAMUEL</v>
          </cell>
          <cell r="C141" t="str">
            <v>D</v>
          </cell>
          <cell r="D141" t="str">
            <v>M</v>
          </cell>
          <cell r="E141">
            <v>16</v>
          </cell>
          <cell r="F141">
            <v>70</v>
          </cell>
          <cell r="G141">
            <v>9</v>
          </cell>
          <cell r="H141">
            <v>7.29</v>
          </cell>
          <cell r="I141">
            <v>2</v>
          </cell>
          <cell r="J141">
            <v>1</v>
          </cell>
          <cell r="K141">
            <v>12</v>
          </cell>
          <cell r="L141">
            <v>0</v>
          </cell>
          <cell r="M141">
            <v>800</v>
          </cell>
          <cell r="N141">
            <v>0</v>
          </cell>
          <cell r="O141">
            <v>75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18.23</v>
          </cell>
          <cell r="AB141">
            <v>10</v>
          </cell>
          <cell r="AC141">
            <v>174.96</v>
          </cell>
          <cell r="AD141">
            <v>0</v>
          </cell>
          <cell r="AE141">
            <v>0</v>
          </cell>
          <cell r="AF141">
            <v>0</v>
          </cell>
          <cell r="AG141">
            <v>22.99</v>
          </cell>
          <cell r="AH141">
            <v>0</v>
          </cell>
          <cell r="AI141">
            <v>1101.18</v>
          </cell>
        </row>
        <row r="142">
          <cell r="B142" t="str">
            <v>VILLANUEVA LAZARTE JORGE BRUNO</v>
          </cell>
          <cell r="C142" t="str">
            <v>D</v>
          </cell>
          <cell r="D142" t="str">
            <v>M</v>
          </cell>
          <cell r="E142">
            <v>16</v>
          </cell>
          <cell r="F142">
            <v>70</v>
          </cell>
          <cell r="G142">
            <v>9</v>
          </cell>
          <cell r="H142">
            <v>7.29</v>
          </cell>
          <cell r="I142">
            <v>0</v>
          </cell>
          <cell r="J142">
            <v>0</v>
          </cell>
          <cell r="K142">
            <v>3</v>
          </cell>
          <cell r="L142">
            <v>0</v>
          </cell>
          <cell r="M142">
            <v>800</v>
          </cell>
          <cell r="N142">
            <v>0</v>
          </cell>
          <cell r="O142">
            <v>75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43.74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918.74</v>
          </cell>
        </row>
        <row r="143">
          <cell r="B143" t="str">
            <v>YUPTON CARRASCO DANILO NILTON</v>
          </cell>
          <cell r="C143" t="str">
            <v>D</v>
          </cell>
          <cell r="D143" t="str">
            <v>M</v>
          </cell>
          <cell r="E143">
            <v>17</v>
          </cell>
          <cell r="F143">
            <v>75</v>
          </cell>
          <cell r="G143">
            <v>9</v>
          </cell>
          <cell r="H143">
            <v>7.29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800</v>
          </cell>
          <cell r="N143">
            <v>0</v>
          </cell>
          <cell r="O143">
            <v>75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875</v>
          </cell>
        </row>
        <row r="144">
          <cell r="B144" t="str">
            <v>TOTAL TECNICOS DEPORTIVOS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13259.78</v>
          </cell>
          <cell r="N144">
            <v>0</v>
          </cell>
          <cell r="O144">
            <v>675</v>
          </cell>
          <cell r="P144">
            <v>340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114.07000000000001</v>
          </cell>
          <cell r="AB144">
            <v>89</v>
          </cell>
          <cell r="AC144">
            <v>600.40000000000009</v>
          </cell>
          <cell r="AD144">
            <v>0</v>
          </cell>
          <cell r="AE144">
            <v>0</v>
          </cell>
          <cell r="AF144">
            <v>0</v>
          </cell>
          <cell r="AG144">
            <v>115.02999999999999</v>
          </cell>
          <cell r="AH144">
            <v>0</v>
          </cell>
          <cell r="AI144">
            <v>15193.28</v>
          </cell>
        </row>
        <row r="145">
          <cell r="B145" t="str">
            <v>PERSONAL ADMINISTRATIVO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</row>
        <row r="146">
          <cell r="B146" t="str">
            <v>ALCARAZO VALDERRAMA LUISA FIORELLA DE LOURDES</v>
          </cell>
          <cell r="C146" t="str">
            <v>D</v>
          </cell>
          <cell r="D146" t="str">
            <v>F</v>
          </cell>
          <cell r="E146">
            <v>44</v>
          </cell>
          <cell r="F146">
            <v>194</v>
          </cell>
          <cell r="G146">
            <v>0</v>
          </cell>
          <cell r="H146">
            <v>5.26</v>
          </cell>
          <cell r="I146">
            <v>13.25</v>
          </cell>
          <cell r="J146">
            <v>4.75</v>
          </cell>
          <cell r="K146">
            <v>0</v>
          </cell>
          <cell r="L146">
            <v>0</v>
          </cell>
          <cell r="M146">
            <v>1000</v>
          </cell>
          <cell r="N146">
            <v>262.05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87.12</v>
          </cell>
          <cell r="AB146">
            <v>34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1383.17</v>
          </cell>
        </row>
        <row r="147">
          <cell r="B147" t="str">
            <v>ALVAREZ LIMO LUCIANA FERNANDA</v>
          </cell>
          <cell r="C147" t="str">
            <v>D</v>
          </cell>
          <cell r="D147" t="str">
            <v>F</v>
          </cell>
          <cell r="E147">
            <v>44</v>
          </cell>
          <cell r="F147">
            <v>194</v>
          </cell>
          <cell r="G147">
            <v>8</v>
          </cell>
          <cell r="H147">
            <v>4.4800000000000004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1000</v>
          </cell>
          <cell r="N147">
            <v>0</v>
          </cell>
          <cell r="O147">
            <v>75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1075</v>
          </cell>
        </row>
        <row r="148">
          <cell r="B148" t="str">
            <v>CARRANZA QUISPE, PEPE HERNAN</v>
          </cell>
          <cell r="C148" t="str">
            <v>I</v>
          </cell>
          <cell r="D148" t="str">
            <v>M</v>
          </cell>
          <cell r="E148">
            <v>40</v>
          </cell>
          <cell r="F148">
            <v>176</v>
          </cell>
          <cell r="G148">
            <v>0</v>
          </cell>
          <cell r="H148">
            <v>7.11</v>
          </cell>
          <cell r="I148">
            <v>23.5</v>
          </cell>
          <cell r="J148">
            <v>8.75</v>
          </cell>
          <cell r="K148">
            <v>0</v>
          </cell>
          <cell r="L148">
            <v>0</v>
          </cell>
          <cell r="M148">
            <v>1000</v>
          </cell>
          <cell r="N148">
            <v>632.5</v>
          </cell>
          <cell r="O148">
            <v>75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208.86</v>
          </cell>
          <cell r="AB148">
            <v>84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2000.3600000000001</v>
          </cell>
        </row>
        <row r="149">
          <cell r="B149" t="str">
            <v>CORONEL GAYOSO LISETH DEL MILAGRO</v>
          </cell>
          <cell r="C149" t="str">
            <v>D</v>
          </cell>
          <cell r="D149" t="str">
            <v>F</v>
          </cell>
          <cell r="E149">
            <v>44</v>
          </cell>
          <cell r="F149">
            <v>194</v>
          </cell>
          <cell r="G149">
            <v>0</v>
          </cell>
          <cell r="H149">
            <v>4.58</v>
          </cell>
          <cell r="I149">
            <v>17.25</v>
          </cell>
          <cell r="J149">
            <v>5.75</v>
          </cell>
          <cell r="K149">
            <v>0</v>
          </cell>
          <cell r="L149">
            <v>0</v>
          </cell>
          <cell r="M149">
            <v>1000</v>
          </cell>
          <cell r="N149">
            <v>100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98.76</v>
          </cell>
          <cell r="AB149">
            <v>36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1234.76</v>
          </cell>
        </row>
        <row r="150">
          <cell r="B150" t="str">
            <v>DIAZ ALEJANDRIA ROSA DEL PILAR</v>
          </cell>
          <cell r="C150" t="str">
            <v>I</v>
          </cell>
          <cell r="D150" t="str">
            <v>F</v>
          </cell>
          <cell r="E150">
            <v>40</v>
          </cell>
          <cell r="F150">
            <v>176</v>
          </cell>
          <cell r="G150">
            <v>0</v>
          </cell>
          <cell r="H150">
            <v>14.29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1000</v>
          </cell>
          <cell r="N150">
            <v>0</v>
          </cell>
          <cell r="O150">
            <v>75</v>
          </cell>
          <cell r="P150">
            <v>1456.5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800</v>
          </cell>
          <cell r="X150">
            <v>0</v>
          </cell>
          <cell r="Y150">
            <v>73.760000000000005</v>
          </cell>
          <cell r="Z150">
            <v>23.79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3429.05</v>
          </cell>
        </row>
        <row r="151">
          <cell r="B151" t="str">
            <v>GONZALES MONTERO, LUZ A. (Contrato a tiempo parcial)</v>
          </cell>
          <cell r="C151" t="str">
            <v>I</v>
          </cell>
          <cell r="D151" t="str">
            <v>F</v>
          </cell>
          <cell r="E151">
            <v>10</v>
          </cell>
          <cell r="F151">
            <v>44</v>
          </cell>
          <cell r="G151">
            <v>0</v>
          </cell>
          <cell r="H151">
            <v>11.25</v>
          </cell>
          <cell r="I151">
            <v>1.5</v>
          </cell>
          <cell r="J151">
            <v>0</v>
          </cell>
          <cell r="K151">
            <v>0</v>
          </cell>
          <cell r="L151">
            <v>0</v>
          </cell>
          <cell r="M151">
            <v>600</v>
          </cell>
          <cell r="N151">
            <v>0</v>
          </cell>
          <cell r="O151">
            <v>75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21.09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696.09</v>
          </cell>
        </row>
        <row r="152">
          <cell r="B152" t="str">
            <v>GUERRERO VALLEJOS RAQUEL ELVIRA</v>
          </cell>
          <cell r="C152" t="str">
            <v>I</v>
          </cell>
          <cell r="D152" t="str">
            <v>F</v>
          </cell>
          <cell r="E152">
            <v>40</v>
          </cell>
          <cell r="F152">
            <v>176</v>
          </cell>
          <cell r="G152">
            <v>0</v>
          </cell>
          <cell r="H152">
            <v>7.11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1000</v>
          </cell>
          <cell r="N152">
            <v>632.5</v>
          </cell>
          <cell r="O152">
            <v>75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1707.5</v>
          </cell>
        </row>
        <row r="153">
          <cell r="B153" t="str">
            <v>MERMA VILLALBA HILDA ROXANA</v>
          </cell>
          <cell r="C153" t="str">
            <v>I</v>
          </cell>
          <cell r="D153" t="str">
            <v>F</v>
          </cell>
          <cell r="E153">
            <v>40</v>
          </cell>
          <cell r="F153">
            <v>176</v>
          </cell>
          <cell r="G153">
            <v>0</v>
          </cell>
          <cell r="H153">
            <v>6.46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1000</v>
          </cell>
          <cell r="N153">
            <v>550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1550</v>
          </cell>
        </row>
        <row r="154">
          <cell r="B154" t="str">
            <v>MILLONES CERCADO JANETT DEL CARMEN</v>
          </cell>
          <cell r="C154" t="str">
            <v>D</v>
          </cell>
          <cell r="D154" t="str">
            <v>F</v>
          </cell>
          <cell r="E154">
            <v>44</v>
          </cell>
          <cell r="F154">
            <v>194</v>
          </cell>
          <cell r="G154">
            <v>8</v>
          </cell>
          <cell r="H154">
            <v>4.79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1000</v>
          </cell>
          <cell r="N154">
            <v>150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22.99</v>
          </cell>
          <cell r="AH154">
            <v>0</v>
          </cell>
          <cell r="AI154">
            <v>1172.99</v>
          </cell>
        </row>
        <row r="155">
          <cell r="B155" t="str">
            <v>NUÑEZ SERRANO GRACE JUDITH</v>
          </cell>
          <cell r="C155" t="str">
            <v>D</v>
          </cell>
          <cell r="D155" t="str">
            <v>M</v>
          </cell>
          <cell r="E155">
            <v>40</v>
          </cell>
          <cell r="F155">
            <v>176</v>
          </cell>
          <cell r="G155">
            <v>8</v>
          </cell>
          <cell r="H155">
            <v>7.26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848</v>
          </cell>
          <cell r="N155">
            <v>560</v>
          </cell>
          <cell r="O155">
            <v>0</v>
          </cell>
          <cell r="P155">
            <v>200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135.06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1743.06</v>
          </cell>
        </row>
        <row r="156">
          <cell r="B156" t="str">
            <v>ROJAS ROJAS JANINNE DEL CARMEN</v>
          </cell>
          <cell r="C156" t="str">
            <v>D</v>
          </cell>
          <cell r="D156" t="str">
            <v>F</v>
          </cell>
          <cell r="E156">
            <v>44</v>
          </cell>
          <cell r="F156">
            <v>194</v>
          </cell>
          <cell r="G156">
            <v>8</v>
          </cell>
          <cell r="H156">
            <v>5</v>
          </cell>
          <cell r="I156">
            <v>3.75</v>
          </cell>
          <cell r="J156">
            <v>1</v>
          </cell>
          <cell r="K156">
            <v>0</v>
          </cell>
          <cell r="L156">
            <v>0</v>
          </cell>
          <cell r="M156">
            <v>1000</v>
          </cell>
          <cell r="N156">
            <v>200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23.44</v>
          </cell>
          <cell r="AB156">
            <v>7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1230.44</v>
          </cell>
        </row>
        <row r="157">
          <cell r="B157" t="str">
            <v>RUIZ ADANAQUE MARIA ELEODORA</v>
          </cell>
          <cell r="C157" t="str">
            <v>D</v>
          </cell>
          <cell r="D157" t="str">
            <v>F</v>
          </cell>
          <cell r="E157">
            <v>44</v>
          </cell>
          <cell r="F157">
            <v>194</v>
          </cell>
          <cell r="G157">
            <v>0</v>
          </cell>
          <cell r="H157">
            <v>7.08</v>
          </cell>
          <cell r="I157">
            <v>2</v>
          </cell>
          <cell r="J157">
            <v>0.5</v>
          </cell>
          <cell r="K157">
            <v>0</v>
          </cell>
          <cell r="L157">
            <v>0</v>
          </cell>
          <cell r="M157">
            <v>1000</v>
          </cell>
          <cell r="N157">
            <v>700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17.7</v>
          </cell>
          <cell r="AB157">
            <v>5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1722.7</v>
          </cell>
        </row>
        <row r="158">
          <cell r="B158" t="str">
            <v>SOLANO CABREJOS VERONICA MERCEDES</v>
          </cell>
          <cell r="C158" t="str">
            <v>D</v>
          </cell>
          <cell r="D158" t="str">
            <v>F</v>
          </cell>
          <cell r="E158">
            <v>44</v>
          </cell>
          <cell r="F158">
            <v>194</v>
          </cell>
          <cell r="G158">
            <v>0</v>
          </cell>
          <cell r="H158">
            <v>6.88</v>
          </cell>
          <cell r="I158">
            <v>17.25</v>
          </cell>
          <cell r="J158">
            <v>5.25</v>
          </cell>
          <cell r="K158">
            <v>0</v>
          </cell>
          <cell r="L158">
            <v>0</v>
          </cell>
          <cell r="M158">
            <v>1000</v>
          </cell>
          <cell r="N158">
            <v>650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148.35</v>
          </cell>
          <cell r="AB158">
            <v>49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1847.35</v>
          </cell>
        </row>
        <row r="159">
          <cell r="B159" t="str">
            <v>SOPLAPUCO CHIRA, ZENIT GISELA</v>
          </cell>
          <cell r="C159" t="str">
            <v>I</v>
          </cell>
          <cell r="D159" t="str">
            <v>F</v>
          </cell>
          <cell r="E159">
            <v>40</v>
          </cell>
          <cell r="F159">
            <v>176</v>
          </cell>
          <cell r="G159">
            <v>0</v>
          </cell>
          <cell r="H159">
            <v>6.46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1000</v>
          </cell>
          <cell r="N159">
            <v>550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1550</v>
          </cell>
        </row>
        <row r="160">
          <cell r="B160" t="str">
            <v>TUMES RISCO LILIA</v>
          </cell>
          <cell r="C160" t="str">
            <v>I</v>
          </cell>
          <cell r="D160" t="str">
            <v>F</v>
          </cell>
          <cell r="E160">
            <v>44</v>
          </cell>
          <cell r="F160">
            <v>194</v>
          </cell>
          <cell r="G160">
            <v>0</v>
          </cell>
          <cell r="H160">
            <v>4.9000000000000004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1000</v>
          </cell>
          <cell r="N160">
            <v>0</v>
          </cell>
          <cell r="O160">
            <v>0</v>
          </cell>
          <cell r="P160">
            <v>175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1175</v>
          </cell>
        </row>
        <row r="161">
          <cell r="B161" t="str">
            <v>VILLARREAL LAGOS KHARIM MASSIEL</v>
          </cell>
          <cell r="C161" t="str">
            <v>D</v>
          </cell>
          <cell r="D161" t="str">
            <v>F</v>
          </cell>
          <cell r="E161">
            <v>40</v>
          </cell>
          <cell r="F161">
            <v>176</v>
          </cell>
          <cell r="G161">
            <v>8</v>
          </cell>
          <cell r="H161">
            <v>7.74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848</v>
          </cell>
          <cell r="N161">
            <v>560</v>
          </cell>
          <cell r="O161">
            <v>0</v>
          </cell>
          <cell r="P161">
            <v>450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1858</v>
          </cell>
        </row>
        <row r="162">
          <cell r="B162" t="str">
            <v>TOTAL PERSONAL ADMINISTRATIVO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15296</v>
          </cell>
          <cell r="N162">
            <v>5547.05</v>
          </cell>
          <cell r="O162">
            <v>375</v>
          </cell>
          <cell r="P162">
            <v>2281.5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800</v>
          </cell>
          <cell r="X162">
            <v>135.06</v>
          </cell>
          <cell r="Y162">
            <v>73.760000000000005</v>
          </cell>
          <cell r="Z162">
            <v>23.79</v>
          </cell>
          <cell r="AA162">
            <v>605.31999999999994</v>
          </cell>
          <cell r="AB162">
            <v>215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22.99</v>
          </cell>
          <cell r="AH162">
            <v>0</v>
          </cell>
          <cell r="AI162">
            <v>25375.469999999998</v>
          </cell>
        </row>
        <row r="163">
          <cell r="B163" t="str">
            <v>PERSONAL RELIGIOSO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</row>
        <row r="164">
          <cell r="B164" t="str">
            <v>AGIP GAMONAL ALFREDO</v>
          </cell>
          <cell r="C164" t="str">
            <v>I</v>
          </cell>
          <cell r="D164" t="str">
            <v>M</v>
          </cell>
          <cell r="E164">
            <v>40</v>
          </cell>
          <cell r="F164">
            <v>176</v>
          </cell>
          <cell r="G164">
            <v>0</v>
          </cell>
          <cell r="H164">
            <v>5.09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1222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1222</v>
          </cell>
        </row>
        <row r="165">
          <cell r="B165" t="str">
            <v>CARDOZO VARGAS HOMERO</v>
          </cell>
          <cell r="C165" t="str">
            <v>I</v>
          </cell>
          <cell r="D165" t="str">
            <v>M</v>
          </cell>
          <cell r="E165">
            <v>40</v>
          </cell>
          <cell r="F165">
            <v>176</v>
          </cell>
          <cell r="G165">
            <v>0</v>
          </cell>
          <cell r="H165">
            <v>5.09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1222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1222</v>
          </cell>
        </row>
        <row r="166">
          <cell r="B166" t="str">
            <v>SANCHEZ PEREZ ALBERTO</v>
          </cell>
          <cell r="C166" t="str">
            <v>I</v>
          </cell>
          <cell r="D166" t="str">
            <v>M</v>
          </cell>
          <cell r="E166">
            <v>40</v>
          </cell>
          <cell r="F166">
            <v>176</v>
          </cell>
          <cell r="G166">
            <v>0</v>
          </cell>
          <cell r="H166">
            <v>5.09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1222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1222</v>
          </cell>
        </row>
        <row r="167">
          <cell r="B167" t="str">
            <v>TOTAL PERSONAL RELIGIOSO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3666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3666</v>
          </cell>
        </row>
        <row r="168">
          <cell r="B168" t="str">
            <v>PERSONAL SERV. A TIEMPO PARCIAL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</row>
        <row r="169">
          <cell r="B169" t="str">
            <v>DIAZ JULCA, ESPERIDION</v>
          </cell>
          <cell r="C169" t="str">
            <v>I</v>
          </cell>
          <cell r="D169" t="str">
            <v>M</v>
          </cell>
          <cell r="E169">
            <v>15</v>
          </cell>
          <cell r="F169">
            <v>60</v>
          </cell>
          <cell r="G169">
            <v>0</v>
          </cell>
          <cell r="H169">
            <v>2.98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282.5</v>
          </cell>
          <cell r="N169">
            <v>0</v>
          </cell>
          <cell r="O169">
            <v>75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357.5</v>
          </cell>
        </row>
        <row r="170">
          <cell r="B170" t="str">
            <v>LOCONI SECLEN, SIMON</v>
          </cell>
          <cell r="C170" t="str">
            <v>I</v>
          </cell>
          <cell r="D170" t="str">
            <v>M</v>
          </cell>
          <cell r="E170">
            <v>18</v>
          </cell>
          <cell r="F170">
            <v>72</v>
          </cell>
          <cell r="G170">
            <v>0</v>
          </cell>
          <cell r="H170">
            <v>5</v>
          </cell>
          <cell r="I170">
            <v>0</v>
          </cell>
          <cell r="J170">
            <v>0</v>
          </cell>
          <cell r="K170">
            <v>8</v>
          </cell>
          <cell r="L170">
            <v>0</v>
          </cell>
          <cell r="M170">
            <v>600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80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680</v>
          </cell>
        </row>
        <row r="171">
          <cell r="B171" t="str">
            <v>TOTAL PERSONAL SERV. A TIEMPO PARCIAL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882.5</v>
          </cell>
          <cell r="N171">
            <v>0</v>
          </cell>
          <cell r="O171">
            <v>75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80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1037.5</v>
          </cell>
        </row>
        <row r="172">
          <cell r="B172" t="str">
            <v>PERSONAL DE SERVICIO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</row>
        <row r="173">
          <cell r="B173" t="str">
            <v>ALBAN QUIÑONEZ MARTIN VICENTE</v>
          </cell>
          <cell r="C173" t="str">
            <v>D</v>
          </cell>
          <cell r="D173" t="str">
            <v>M</v>
          </cell>
          <cell r="E173">
            <v>45</v>
          </cell>
          <cell r="F173">
            <v>198</v>
          </cell>
          <cell r="G173">
            <v>0</v>
          </cell>
          <cell r="H173">
            <v>4.38</v>
          </cell>
          <cell r="I173">
            <v>5</v>
          </cell>
          <cell r="J173">
            <v>0</v>
          </cell>
          <cell r="K173">
            <v>1.5</v>
          </cell>
          <cell r="L173">
            <v>0</v>
          </cell>
          <cell r="M173">
            <v>750</v>
          </cell>
          <cell r="N173">
            <v>0</v>
          </cell>
          <cell r="O173">
            <v>75</v>
          </cell>
          <cell r="P173">
            <v>225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27.38</v>
          </cell>
          <cell r="AB173">
            <v>0</v>
          </cell>
          <cell r="AC173">
            <v>13.14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1090.5200000000002</v>
          </cell>
        </row>
        <row r="174">
          <cell r="B174" t="str">
            <v>ANAYA CAPUÑAY JANNET</v>
          </cell>
          <cell r="C174" t="str">
            <v>D</v>
          </cell>
          <cell r="D174" t="str">
            <v>F</v>
          </cell>
          <cell r="E174">
            <v>45</v>
          </cell>
          <cell r="F174">
            <v>198</v>
          </cell>
          <cell r="G174">
            <v>0</v>
          </cell>
          <cell r="H174">
            <v>4.0599999999999996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750</v>
          </cell>
          <cell r="N174">
            <v>0</v>
          </cell>
          <cell r="O174">
            <v>75</v>
          </cell>
          <cell r="P174">
            <v>150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975</v>
          </cell>
        </row>
        <row r="175">
          <cell r="B175" t="str">
            <v>BAÑOS RAMIREZ AURELIO</v>
          </cell>
          <cell r="C175" t="str">
            <v>I</v>
          </cell>
          <cell r="D175" t="str">
            <v>M</v>
          </cell>
          <cell r="E175">
            <v>45</v>
          </cell>
          <cell r="F175">
            <v>198</v>
          </cell>
          <cell r="G175">
            <v>0</v>
          </cell>
          <cell r="H175">
            <v>5.15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750</v>
          </cell>
          <cell r="N175">
            <v>0</v>
          </cell>
          <cell r="O175">
            <v>0</v>
          </cell>
          <cell r="P175">
            <v>199.78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250</v>
          </cell>
          <cell r="X175">
            <v>0</v>
          </cell>
          <cell r="Y175">
            <v>28.13</v>
          </cell>
          <cell r="Z175">
            <v>9.09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1237</v>
          </cell>
        </row>
        <row r="176">
          <cell r="B176" t="str">
            <v>CALVA CAMPOS GAMANIEL</v>
          </cell>
          <cell r="C176" t="str">
            <v>I</v>
          </cell>
          <cell r="D176" t="str">
            <v>M</v>
          </cell>
          <cell r="E176">
            <v>45</v>
          </cell>
          <cell r="F176">
            <v>198</v>
          </cell>
          <cell r="G176">
            <v>0</v>
          </cell>
          <cell r="H176">
            <v>4.6100000000000003</v>
          </cell>
          <cell r="I176">
            <v>9.5</v>
          </cell>
          <cell r="J176">
            <v>7</v>
          </cell>
          <cell r="K176">
            <v>16</v>
          </cell>
          <cell r="L176">
            <v>0</v>
          </cell>
          <cell r="M176">
            <v>750</v>
          </cell>
          <cell r="N176">
            <v>0</v>
          </cell>
          <cell r="O176">
            <v>75</v>
          </cell>
          <cell r="P176">
            <v>280.5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54.74</v>
          </cell>
          <cell r="AB176">
            <v>44</v>
          </cell>
          <cell r="AC176">
            <v>147.52000000000001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1351.76</v>
          </cell>
        </row>
        <row r="177">
          <cell r="B177" t="str">
            <v>CALVA RAMOS MONICA</v>
          </cell>
          <cell r="C177" t="str">
            <v>D</v>
          </cell>
          <cell r="D177" t="str">
            <v>f</v>
          </cell>
          <cell r="E177">
            <v>45</v>
          </cell>
          <cell r="F177">
            <v>198</v>
          </cell>
          <cell r="G177">
            <v>0</v>
          </cell>
          <cell r="H177">
            <v>4.0599999999999996</v>
          </cell>
          <cell r="I177">
            <v>4.5</v>
          </cell>
          <cell r="J177">
            <v>1.75</v>
          </cell>
          <cell r="K177">
            <v>0</v>
          </cell>
          <cell r="L177">
            <v>0</v>
          </cell>
          <cell r="M177">
            <v>750</v>
          </cell>
          <cell r="N177">
            <v>0</v>
          </cell>
          <cell r="O177">
            <v>75</v>
          </cell>
          <cell r="P177">
            <v>150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22.84</v>
          </cell>
          <cell r="AB177">
            <v>10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1007.84</v>
          </cell>
        </row>
        <row r="178">
          <cell r="B178" t="str">
            <v>CASTILLO GALVEZ ROBERT</v>
          </cell>
          <cell r="C178" t="str">
            <v>D</v>
          </cell>
          <cell r="D178" t="str">
            <v>M</v>
          </cell>
          <cell r="E178">
            <v>45</v>
          </cell>
          <cell r="F178">
            <v>198</v>
          </cell>
          <cell r="G178">
            <v>0</v>
          </cell>
          <cell r="H178">
            <v>4.0599999999999996</v>
          </cell>
          <cell r="I178">
            <v>4</v>
          </cell>
          <cell r="J178">
            <v>0.5</v>
          </cell>
          <cell r="K178">
            <v>4.25</v>
          </cell>
          <cell r="L178">
            <v>0</v>
          </cell>
          <cell r="M178">
            <v>750</v>
          </cell>
          <cell r="N178">
            <v>0</v>
          </cell>
          <cell r="O178">
            <v>0</v>
          </cell>
          <cell r="P178">
            <v>225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20.3</v>
          </cell>
          <cell r="AB178">
            <v>3</v>
          </cell>
          <cell r="AC178">
            <v>34.51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1032.81</v>
          </cell>
        </row>
        <row r="179">
          <cell r="B179" t="str">
            <v>CELI MARTINEZ SOLEDAD ISABEL</v>
          </cell>
          <cell r="C179" t="str">
            <v>I</v>
          </cell>
          <cell r="D179" t="str">
            <v>M</v>
          </cell>
          <cell r="E179">
            <v>45</v>
          </cell>
          <cell r="F179">
            <v>198</v>
          </cell>
          <cell r="G179">
            <v>0</v>
          </cell>
          <cell r="H179">
            <v>4.9000000000000004</v>
          </cell>
          <cell r="I179">
            <v>2.75</v>
          </cell>
          <cell r="J179">
            <v>1.75</v>
          </cell>
          <cell r="K179">
            <v>0</v>
          </cell>
          <cell r="L179">
            <v>0</v>
          </cell>
          <cell r="M179">
            <v>750</v>
          </cell>
          <cell r="N179">
            <v>0</v>
          </cell>
          <cell r="O179">
            <v>75</v>
          </cell>
          <cell r="P179">
            <v>200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150</v>
          </cell>
          <cell r="X179">
            <v>0</v>
          </cell>
          <cell r="Y179">
            <v>0</v>
          </cell>
          <cell r="Z179">
            <v>0</v>
          </cell>
          <cell r="AA179">
            <v>16.84</v>
          </cell>
          <cell r="AB179">
            <v>12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1203.8399999999999</v>
          </cell>
        </row>
        <row r="180">
          <cell r="B180" t="str">
            <v>GAMARRA LOCONI SEGUNDO JUAN</v>
          </cell>
          <cell r="C180" t="str">
            <v>I</v>
          </cell>
          <cell r="D180" t="str">
            <v>M</v>
          </cell>
          <cell r="E180">
            <v>45</v>
          </cell>
          <cell r="F180">
            <v>198</v>
          </cell>
          <cell r="G180">
            <v>0</v>
          </cell>
          <cell r="H180">
            <v>4.38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750</v>
          </cell>
          <cell r="N180">
            <v>0</v>
          </cell>
          <cell r="O180">
            <v>75</v>
          </cell>
          <cell r="P180">
            <v>225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1050</v>
          </cell>
        </row>
        <row r="181">
          <cell r="B181" t="str">
            <v>HUAMAN ALBAN MANUEL ANTONIO</v>
          </cell>
          <cell r="C181" t="str">
            <v>D</v>
          </cell>
          <cell r="D181" t="str">
            <v>M</v>
          </cell>
          <cell r="E181">
            <v>45</v>
          </cell>
          <cell r="F181">
            <v>198</v>
          </cell>
          <cell r="G181">
            <v>0</v>
          </cell>
          <cell r="H181">
            <v>4.4800000000000004</v>
          </cell>
          <cell r="I181">
            <v>15</v>
          </cell>
          <cell r="J181">
            <v>0</v>
          </cell>
          <cell r="K181">
            <v>0</v>
          </cell>
          <cell r="L181">
            <v>0</v>
          </cell>
          <cell r="M181">
            <v>750</v>
          </cell>
          <cell r="N181">
            <v>0</v>
          </cell>
          <cell r="O181">
            <v>75</v>
          </cell>
          <cell r="P181">
            <v>250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84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1159</v>
          </cell>
        </row>
        <row r="182">
          <cell r="B182" t="str">
            <v>LOCONI SAMILLAN GUMERCINDO</v>
          </cell>
          <cell r="C182" t="str">
            <v>I</v>
          </cell>
          <cell r="D182" t="str">
            <v>M</v>
          </cell>
          <cell r="E182">
            <v>45</v>
          </cell>
          <cell r="F182">
            <v>198</v>
          </cell>
          <cell r="G182">
            <v>0</v>
          </cell>
          <cell r="H182">
            <v>4.17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750</v>
          </cell>
          <cell r="N182">
            <v>0</v>
          </cell>
          <cell r="O182">
            <v>0</v>
          </cell>
          <cell r="P182">
            <v>250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1000</v>
          </cell>
        </row>
        <row r="183">
          <cell r="B183" t="str">
            <v>MIL CADENAS RUFINO FELIX</v>
          </cell>
          <cell r="C183" t="str">
            <v>I</v>
          </cell>
          <cell r="D183" t="str">
            <v>M</v>
          </cell>
          <cell r="E183">
            <v>45</v>
          </cell>
          <cell r="F183">
            <v>198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1042.5</v>
          </cell>
          <cell r="AI183">
            <v>1042.5</v>
          </cell>
        </row>
        <row r="184">
          <cell r="B184" t="str">
            <v>MIL CADENAS PEDRO MANUEL</v>
          </cell>
          <cell r="C184" t="str">
            <v>I</v>
          </cell>
          <cell r="D184" t="str">
            <v>M</v>
          </cell>
          <cell r="E184">
            <v>45</v>
          </cell>
          <cell r="F184">
            <v>198</v>
          </cell>
          <cell r="G184">
            <v>0</v>
          </cell>
          <cell r="H184">
            <v>5.45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750</v>
          </cell>
          <cell r="N184">
            <v>0</v>
          </cell>
          <cell r="O184">
            <v>75</v>
          </cell>
          <cell r="P184">
            <v>424.58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43.78</v>
          </cell>
          <cell r="Z184">
            <v>14.14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1307.5</v>
          </cell>
        </row>
        <row r="185">
          <cell r="B185" t="str">
            <v>NEPO SECLEN FRANCISCO</v>
          </cell>
          <cell r="C185" t="str">
            <v>I</v>
          </cell>
          <cell r="D185" t="str">
            <v>M</v>
          </cell>
          <cell r="E185">
            <v>45</v>
          </cell>
          <cell r="F185">
            <v>198</v>
          </cell>
          <cell r="G185">
            <v>0</v>
          </cell>
          <cell r="H185">
            <v>4.38</v>
          </cell>
          <cell r="I185">
            <v>4</v>
          </cell>
          <cell r="J185">
            <v>0</v>
          </cell>
          <cell r="K185">
            <v>0</v>
          </cell>
          <cell r="L185">
            <v>0</v>
          </cell>
          <cell r="M185">
            <v>750</v>
          </cell>
          <cell r="N185">
            <v>0</v>
          </cell>
          <cell r="O185">
            <v>75</v>
          </cell>
          <cell r="P185">
            <v>225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21.9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1071.9000000000001</v>
          </cell>
        </row>
        <row r="186">
          <cell r="B186" t="str">
            <v>NEPO SECLEN GREGORIO</v>
          </cell>
          <cell r="C186" t="str">
            <v>I</v>
          </cell>
          <cell r="D186" t="str">
            <v>M</v>
          </cell>
          <cell r="E186">
            <v>45</v>
          </cell>
          <cell r="F186">
            <v>198</v>
          </cell>
          <cell r="G186">
            <v>0</v>
          </cell>
          <cell r="H186">
            <v>4.17</v>
          </cell>
          <cell r="I186">
            <v>3</v>
          </cell>
          <cell r="J186">
            <v>2</v>
          </cell>
          <cell r="K186">
            <v>7</v>
          </cell>
          <cell r="L186">
            <v>0</v>
          </cell>
          <cell r="M186">
            <v>750</v>
          </cell>
          <cell r="N186">
            <v>0</v>
          </cell>
          <cell r="O186">
            <v>0</v>
          </cell>
          <cell r="P186">
            <v>229.41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15.55</v>
          </cell>
          <cell r="Z186">
            <v>5.04</v>
          </cell>
          <cell r="AA186">
            <v>15.64</v>
          </cell>
          <cell r="AB186">
            <v>11</v>
          </cell>
          <cell r="AC186">
            <v>58.38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1085.02</v>
          </cell>
        </row>
        <row r="187">
          <cell r="B187" t="str">
            <v>RAMOS DE CALVA ANGELICA</v>
          </cell>
          <cell r="C187" t="str">
            <v>I</v>
          </cell>
          <cell r="D187" t="str">
            <v>F</v>
          </cell>
          <cell r="E187">
            <v>45</v>
          </cell>
          <cell r="F187">
            <v>198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975</v>
          </cell>
          <cell r="AI187">
            <v>975</v>
          </cell>
        </row>
        <row r="188">
          <cell r="B188" t="str">
            <v>REQUE DE CUYATE MARÍA ANGELICA</v>
          </cell>
          <cell r="C188" t="str">
            <v>I</v>
          </cell>
          <cell r="D188" t="str">
            <v>F</v>
          </cell>
          <cell r="E188">
            <v>45</v>
          </cell>
          <cell r="F188">
            <v>198</v>
          </cell>
          <cell r="G188">
            <v>0</v>
          </cell>
          <cell r="H188">
            <v>4.17</v>
          </cell>
          <cell r="I188">
            <v>4</v>
          </cell>
          <cell r="J188">
            <v>4.5</v>
          </cell>
          <cell r="K188">
            <v>24</v>
          </cell>
          <cell r="L188">
            <v>0</v>
          </cell>
          <cell r="M188">
            <v>750</v>
          </cell>
          <cell r="N188">
            <v>0</v>
          </cell>
          <cell r="O188">
            <v>0</v>
          </cell>
          <cell r="P188">
            <v>250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20.85</v>
          </cell>
          <cell r="AB188">
            <v>25</v>
          </cell>
          <cell r="AC188">
            <v>200.16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1246.01</v>
          </cell>
        </row>
        <row r="189">
          <cell r="B189" t="str">
            <v>REQUE DE ROJAS ISABEL</v>
          </cell>
          <cell r="C189" t="str">
            <v>I</v>
          </cell>
          <cell r="D189" t="str">
            <v>F</v>
          </cell>
          <cell r="E189">
            <v>45</v>
          </cell>
          <cell r="F189">
            <v>198</v>
          </cell>
          <cell r="G189">
            <v>0</v>
          </cell>
          <cell r="H189">
            <v>4.17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750</v>
          </cell>
          <cell r="N189">
            <v>0</v>
          </cell>
          <cell r="O189">
            <v>0</v>
          </cell>
          <cell r="P189">
            <v>229.52999999999997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15.45</v>
          </cell>
          <cell r="Z189">
            <v>5.0199999999999996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1000</v>
          </cell>
        </row>
        <row r="190">
          <cell r="B190" t="str">
            <v>REQUE FARRO JOSE FELIX</v>
          </cell>
          <cell r="C190" t="str">
            <v>I</v>
          </cell>
          <cell r="D190" t="str">
            <v>M</v>
          </cell>
          <cell r="E190">
            <v>45</v>
          </cell>
          <cell r="F190">
            <v>198</v>
          </cell>
          <cell r="G190">
            <v>0</v>
          </cell>
          <cell r="H190">
            <v>4.38</v>
          </cell>
          <cell r="I190">
            <v>1</v>
          </cell>
          <cell r="J190">
            <v>0</v>
          </cell>
          <cell r="K190">
            <v>5</v>
          </cell>
          <cell r="L190">
            <v>0</v>
          </cell>
          <cell r="M190">
            <v>750</v>
          </cell>
          <cell r="N190">
            <v>0</v>
          </cell>
          <cell r="O190">
            <v>75</v>
          </cell>
          <cell r="P190">
            <v>225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5.48</v>
          </cell>
          <cell r="AB190">
            <v>0</v>
          </cell>
          <cell r="AC190">
            <v>43.8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1099.28</v>
          </cell>
        </row>
        <row r="191">
          <cell r="B191" t="str">
            <v>REQUE SECLEN ANDREA MARGARITA</v>
          </cell>
          <cell r="C191" t="str">
            <v>I</v>
          </cell>
          <cell r="D191" t="str">
            <v>F</v>
          </cell>
          <cell r="E191">
            <v>45</v>
          </cell>
          <cell r="F191">
            <v>198</v>
          </cell>
          <cell r="G191">
            <v>0</v>
          </cell>
          <cell r="H191">
            <v>4.38</v>
          </cell>
          <cell r="I191">
            <v>3.75</v>
          </cell>
          <cell r="J191">
            <v>1.75</v>
          </cell>
          <cell r="K191">
            <v>1.5</v>
          </cell>
          <cell r="L191">
            <v>0</v>
          </cell>
          <cell r="M191">
            <v>750</v>
          </cell>
          <cell r="N191">
            <v>0</v>
          </cell>
          <cell r="O191">
            <v>75</v>
          </cell>
          <cell r="P191">
            <v>225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20.53</v>
          </cell>
          <cell r="AB191">
            <v>10</v>
          </cell>
          <cell r="AC191">
            <v>13.14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1093.67</v>
          </cell>
        </row>
        <row r="192">
          <cell r="B192" t="str">
            <v>ROJAS SANCHEZ GERMAN</v>
          </cell>
          <cell r="C192" t="str">
            <v>I</v>
          </cell>
          <cell r="D192" t="str">
            <v>M</v>
          </cell>
          <cell r="E192">
            <v>45</v>
          </cell>
          <cell r="F192">
            <v>198</v>
          </cell>
          <cell r="G192">
            <v>0</v>
          </cell>
          <cell r="H192">
            <v>4.38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750</v>
          </cell>
          <cell r="N192">
            <v>0</v>
          </cell>
          <cell r="O192">
            <v>75</v>
          </cell>
          <cell r="P192">
            <v>225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1050</v>
          </cell>
        </row>
        <row r="193">
          <cell r="B193" t="str">
            <v>VENTURA MENESES FRANCO</v>
          </cell>
          <cell r="C193" t="str">
            <v>I</v>
          </cell>
          <cell r="D193" t="str">
            <v>M</v>
          </cell>
          <cell r="E193">
            <v>45</v>
          </cell>
          <cell r="F193">
            <v>198</v>
          </cell>
          <cell r="G193">
            <v>0</v>
          </cell>
          <cell r="H193">
            <v>4.38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750</v>
          </cell>
          <cell r="N193">
            <v>0</v>
          </cell>
          <cell r="O193">
            <v>75</v>
          </cell>
          <cell r="P193">
            <v>196.17999999999995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21.79</v>
          </cell>
          <cell r="Z193">
            <v>7.03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1050</v>
          </cell>
        </row>
        <row r="194">
          <cell r="B194" t="str">
            <v>VILLEGAS RODRIGUEZ CESAR</v>
          </cell>
          <cell r="C194" t="str">
            <v>I</v>
          </cell>
          <cell r="D194" t="str">
            <v>M</v>
          </cell>
          <cell r="E194">
            <v>45</v>
          </cell>
          <cell r="F194">
            <v>198</v>
          </cell>
          <cell r="G194">
            <v>0</v>
          </cell>
          <cell r="H194">
            <v>4.8499999999999996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750</v>
          </cell>
          <cell r="N194">
            <v>0</v>
          </cell>
          <cell r="O194">
            <v>75</v>
          </cell>
          <cell r="P194">
            <v>318.67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16.16</v>
          </cell>
          <cell r="Z194">
            <v>5.17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1165.0000000000002</v>
          </cell>
        </row>
        <row r="195">
          <cell r="B195" t="str">
            <v>TOTAL PERSONAL SERVICIO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15000</v>
          </cell>
          <cell r="N195">
            <v>0</v>
          </cell>
          <cell r="O195">
            <v>1050</v>
          </cell>
          <cell r="P195">
            <v>4703.6499999999996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400</v>
          </cell>
          <cell r="X195">
            <v>0</v>
          </cell>
          <cell r="Y195">
            <v>140.85999999999999</v>
          </cell>
          <cell r="Z195">
            <v>45.49</v>
          </cell>
          <cell r="AA195">
            <v>310.5</v>
          </cell>
          <cell r="AB195">
            <v>115</v>
          </cell>
          <cell r="AC195">
            <v>510.65000000000003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2017.5</v>
          </cell>
          <cell r="AI195">
            <v>24293.65</v>
          </cell>
        </row>
        <row r="196">
          <cell r="B196" t="str">
            <v xml:space="preserve">TOTAL PLANILLA 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142534.81333333332</v>
          </cell>
          <cell r="N196">
            <v>56940.653333333335</v>
          </cell>
          <cell r="O196">
            <v>6750</v>
          </cell>
          <cell r="P196">
            <v>92745.508333333331</v>
          </cell>
          <cell r="Q196">
            <v>12500</v>
          </cell>
          <cell r="R196">
            <v>2800</v>
          </cell>
          <cell r="S196">
            <v>4800</v>
          </cell>
          <cell r="T196">
            <v>1050</v>
          </cell>
          <cell r="U196">
            <v>5000</v>
          </cell>
          <cell r="V196">
            <v>9000</v>
          </cell>
          <cell r="W196">
            <v>2000</v>
          </cell>
          <cell r="X196">
            <v>1003.6600000000001</v>
          </cell>
          <cell r="Y196">
            <v>1942.6600000000003</v>
          </cell>
          <cell r="Z196">
            <v>627.04000000000008</v>
          </cell>
          <cell r="AA196">
            <v>1412.3899999999999</v>
          </cell>
          <cell r="AB196">
            <v>500</v>
          </cell>
          <cell r="AC196">
            <v>1191.0500000000002</v>
          </cell>
          <cell r="AD196">
            <v>0</v>
          </cell>
          <cell r="AE196">
            <v>204.91518181818179</v>
          </cell>
          <cell r="AF196">
            <v>420</v>
          </cell>
          <cell r="AG196">
            <v>166.51999999999998</v>
          </cell>
          <cell r="AH196">
            <v>2017.5</v>
          </cell>
          <cell r="AI196">
            <v>345606.71018181823</v>
          </cell>
        </row>
      </sheetData>
      <sheetData sheetId="6"/>
      <sheetData sheetId="7">
        <row r="2">
          <cell r="A2" t="str">
            <v>ABAD JAIME EUSEBIA</v>
          </cell>
          <cell r="B2" t="str">
            <v>F</v>
          </cell>
          <cell r="C2">
            <v>39114</v>
          </cell>
        </row>
        <row r="3">
          <cell r="A3" t="str">
            <v>AGIP GAMONAL ALFREDO</v>
          </cell>
          <cell r="B3" t="str">
            <v>M</v>
          </cell>
          <cell r="C3">
            <v>39479</v>
          </cell>
        </row>
        <row r="4">
          <cell r="A4" t="str">
            <v>AGÜERO PIANA NELLY</v>
          </cell>
          <cell r="B4" t="str">
            <v>F</v>
          </cell>
          <cell r="C4">
            <v>33298</v>
          </cell>
        </row>
        <row r="5">
          <cell r="A5" t="str">
            <v>ALANYA ALANYA CAROLINA</v>
          </cell>
          <cell r="B5" t="str">
            <v>F</v>
          </cell>
          <cell r="C5">
            <v>40940</v>
          </cell>
        </row>
        <row r="6">
          <cell r="A6" t="str">
            <v>ALBAN QUIÑONEZ MARTIN VICENTE</v>
          </cell>
          <cell r="B6" t="str">
            <v>M</v>
          </cell>
          <cell r="C6">
            <v>40940</v>
          </cell>
        </row>
        <row r="7">
          <cell r="A7" t="str">
            <v>ALCARAZO VALDERRAMA LUISA FIORELLA DE LOURDES</v>
          </cell>
          <cell r="B7" t="str">
            <v>F</v>
          </cell>
          <cell r="C7">
            <v>40780</v>
          </cell>
        </row>
        <row r="8">
          <cell r="A8" t="str">
            <v>ALDANA YUPTON LORENA DEL ROCIO</v>
          </cell>
          <cell r="B8" t="str">
            <v>F</v>
          </cell>
          <cell r="C8">
            <v>40954</v>
          </cell>
        </row>
        <row r="9">
          <cell r="A9" t="str">
            <v>ALFARO BARRETO INGRID MELANY</v>
          </cell>
          <cell r="B9" t="str">
            <v>F</v>
          </cell>
          <cell r="C9">
            <v>40954</v>
          </cell>
        </row>
        <row r="10">
          <cell r="A10" t="str">
            <v>ALVAREZ LIMO LUCIANA FERNANDA</v>
          </cell>
          <cell r="B10" t="str">
            <v>F</v>
          </cell>
          <cell r="C10">
            <v>40954</v>
          </cell>
        </row>
        <row r="11">
          <cell r="A11" t="str">
            <v>ALZA MORENO VICTORIA LILIANA</v>
          </cell>
          <cell r="B11" t="str">
            <v>F</v>
          </cell>
          <cell r="C11">
            <v>40940</v>
          </cell>
        </row>
        <row r="12">
          <cell r="A12" t="str">
            <v>ANAYA CAPUÑAY JANNET</v>
          </cell>
          <cell r="B12" t="str">
            <v>F</v>
          </cell>
          <cell r="C12">
            <v>40987</v>
          </cell>
        </row>
        <row r="13">
          <cell r="A13" t="str">
            <v>ANDONAYRE SECLEN JORGE MANUEL</v>
          </cell>
          <cell r="B13" t="str">
            <v>M</v>
          </cell>
          <cell r="C13">
            <v>40966</v>
          </cell>
        </row>
        <row r="14">
          <cell r="A14" t="str">
            <v>ANICAMA MENDOZA EDGARDO HUMBERTO</v>
          </cell>
          <cell r="B14" t="str">
            <v>M</v>
          </cell>
          <cell r="C14">
            <v>40969</v>
          </cell>
        </row>
        <row r="15">
          <cell r="A15" t="str">
            <v>ARANA SANCHEZ MONICA</v>
          </cell>
          <cell r="B15" t="str">
            <v>F</v>
          </cell>
          <cell r="C15">
            <v>34029</v>
          </cell>
        </row>
        <row r="16">
          <cell r="A16" t="str">
            <v>ARRASCO ALEGRE JORGE LUIS</v>
          </cell>
          <cell r="B16" t="str">
            <v>M</v>
          </cell>
          <cell r="C16">
            <v>40940</v>
          </cell>
        </row>
        <row r="17">
          <cell r="A17" t="str">
            <v>BALAREZO CHAVEZ KARIN</v>
          </cell>
          <cell r="B17" t="str">
            <v>F</v>
          </cell>
          <cell r="C17">
            <v>40966</v>
          </cell>
        </row>
        <row r="18">
          <cell r="A18" t="str">
            <v>BANDA REYES NIRZA VANESSA</v>
          </cell>
          <cell r="B18" t="str">
            <v>F</v>
          </cell>
          <cell r="C18">
            <v>40940</v>
          </cell>
        </row>
        <row r="19">
          <cell r="A19" t="str">
            <v>BAÑOS RAMIREZ AURELIO</v>
          </cell>
          <cell r="B19" t="str">
            <v>M</v>
          </cell>
          <cell r="C19">
            <v>33664</v>
          </cell>
        </row>
        <row r="20">
          <cell r="A20" t="str">
            <v>BONILLA TERAN GUILLERMO ALBERTO</v>
          </cell>
          <cell r="B20" t="str">
            <v>M</v>
          </cell>
          <cell r="C20">
            <v>40966</v>
          </cell>
        </row>
        <row r="21">
          <cell r="A21" t="str">
            <v>BUSTAMANTE PALACIOS ZORAIDA DEL PILAR</v>
          </cell>
          <cell r="B21" t="str">
            <v>F</v>
          </cell>
          <cell r="C21">
            <v>40940</v>
          </cell>
        </row>
        <row r="22">
          <cell r="A22" t="str">
            <v>CABREJOS FERNANDEZ CARLOS ENRIQUE MARTIN</v>
          </cell>
          <cell r="B22" t="str">
            <v>M</v>
          </cell>
          <cell r="C22">
            <v>40940</v>
          </cell>
        </row>
        <row r="23">
          <cell r="A23" t="str">
            <v>CALONGE DE LA PIEDRA MAGALI</v>
          </cell>
          <cell r="B23" t="str">
            <v>F</v>
          </cell>
          <cell r="C23">
            <v>39479</v>
          </cell>
        </row>
        <row r="24">
          <cell r="A24" t="str">
            <v>CALVA CAMPOS GAMANIEL</v>
          </cell>
          <cell r="B24" t="str">
            <v>M</v>
          </cell>
          <cell r="C24">
            <v>27119</v>
          </cell>
        </row>
        <row r="25">
          <cell r="A25" t="str">
            <v>CALVA RAMOS MONICA</v>
          </cell>
          <cell r="B25" t="str">
            <v>F</v>
          </cell>
          <cell r="C25">
            <v>41022</v>
          </cell>
        </row>
        <row r="26">
          <cell r="A26" t="str">
            <v>CAMPAÑA HUANAMBAL YOLANDA PAULA</v>
          </cell>
          <cell r="B26" t="str">
            <v>F</v>
          </cell>
          <cell r="C26">
            <v>40940</v>
          </cell>
        </row>
        <row r="27">
          <cell r="A27" t="str">
            <v>CAMPOS FIGUEROA EDUARDO</v>
          </cell>
          <cell r="B27" t="str">
            <v>M</v>
          </cell>
          <cell r="C27">
            <v>40969</v>
          </cell>
        </row>
        <row r="28">
          <cell r="A28" t="str">
            <v>CANALA ECHEVARRIA ARIAS IVAN</v>
          </cell>
          <cell r="B28" t="str">
            <v>M</v>
          </cell>
          <cell r="C28">
            <v>39083</v>
          </cell>
        </row>
        <row r="29">
          <cell r="A29" t="str">
            <v>CANGAHUALA ROMO MARIA ANGELICA</v>
          </cell>
          <cell r="B29" t="str">
            <v>F</v>
          </cell>
          <cell r="C29">
            <v>40940</v>
          </cell>
        </row>
        <row r="30">
          <cell r="A30" t="str">
            <v>CARDOZO VARGAS HOMERO</v>
          </cell>
          <cell r="B30" t="str">
            <v>M</v>
          </cell>
          <cell r="C30">
            <v>40408</v>
          </cell>
        </row>
        <row r="31">
          <cell r="A31" t="str">
            <v>CARRANZA QUISPE, PEPE HERNAN</v>
          </cell>
          <cell r="B31" t="str">
            <v>M</v>
          </cell>
          <cell r="C31">
            <v>40180</v>
          </cell>
        </row>
        <row r="32">
          <cell r="A32" t="str">
            <v>CASAS ZEÑA SARITA ESTHER</v>
          </cell>
          <cell r="B32" t="str">
            <v>F</v>
          </cell>
          <cell r="C32">
            <v>40940</v>
          </cell>
        </row>
        <row r="33">
          <cell r="A33" t="str">
            <v>CASTILLO GALVEZ ROBERT</v>
          </cell>
          <cell r="B33" t="str">
            <v>M</v>
          </cell>
          <cell r="C33">
            <v>40966</v>
          </cell>
        </row>
        <row r="34">
          <cell r="A34" t="str">
            <v>CASTILLO SORALUZ MILAGRITOS</v>
          </cell>
          <cell r="B34" t="str">
            <v>F</v>
          </cell>
          <cell r="C34">
            <v>41081</v>
          </cell>
        </row>
        <row r="35">
          <cell r="A35" t="str">
            <v>CASTRO GALVEZ MONICA</v>
          </cell>
          <cell r="B35" t="str">
            <v>F</v>
          </cell>
          <cell r="C35">
            <v>32933</v>
          </cell>
        </row>
        <row r="36">
          <cell r="A36" t="str">
            <v>CASTRO SAMILLAN SUSANA</v>
          </cell>
          <cell r="B36" t="str">
            <v>F</v>
          </cell>
          <cell r="C36">
            <v>32568</v>
          </cell>
        </row>
        <row r="37">
          <cell r="A37" t="str">
            <v>CASTRO VASQUEZ GLORIA</v>
          </cell>
          <cell r="B37" t="str">
            <v>F</v>
          </cell>
          <cell r="C37">
            <v>34029</v>
          </cell>
        </row>
        <row r="38">
          <cell r="A38" t="str">
            <v>CELI MARTINEZ SOLEDAD ISABEL</v>
          </cell>
          <cell r="B38" t="str">
            <v>F</v>
          </cell>
          <cell r="C38">
            <v>39846</v>
          </cell>
        </row>
        <row r="39">
          <cell r="A39" t="str">
            <v>CHIAN PON ALARCÓN WILSION</v>
          </cell>
          <cell r="B39" t="str">
            <v>M</v>
          </cell>
          <cell r="C39">
            <v>40182</v>
          </cell>
        </row>
        <row r="40">
          <cell r="A40" t="str">
            <v>CHICOMA CHANKAY ROXANA CEDELINDA</v>
          </cell>
          <cell r="B40" t="str">
            <v>F</v>
          </cell>
          <cell r="C40">
            <v>40210</v>
          </cell>
        </row>
        <row r="41">
          <cell r="A41" t="str">
            <v>CHICOMA FLORES KARINA JASMIN</v>
          </cell>
          <cell r="B41" t="str">
            <v>F</v>
          </cell>
          <cell r="C41">
            <v>40940</v>
          </cell>
        </row>
        <row r="42">
          <cell r="A42" t="str">
            <v>CHIMOY ESQUIVES ROSA BEATRIZ</v>
          </cell>
          <cell r="B42" t="str">
            <v>F</v>
          </cell>
          <cell r="C42">
            <v>40940</v>
          </cell>
        </row>
        <row r="43">
          <cell r="A43" t="str">
            <v>CHUNG CHANG DE KCAM DORA PICTAU</v>
          </cell>
          <cell r="B43" t="str">
            <v>F</v>
          </cell>
          <cell r="C43">
            <v>40940</v>
          </cell>
        </row>
        <row r="44">
          <cell r="A44" t="str">
            <v>COPA PEREZ JULY CANELA</v>
          </cell>
          <cell r="B44" t="str">
            <v>F</v>
          </cell>
          <cell r="C44">
            <v>41081</v>
          </cell>
        </row>
        <row r="45">
          <cell r="A45" t="str">
            <v>CORNEJO BARDALES LUISA MARCELA</v>
          </cell>
          <cell r="B45" t="str">
            <v>F</v>
          </cell>
          <cell r="C45">
            <v>40575</v>
          </cell>
        </row>
        <row r="46">
          <cell r="A46" t="str">
            <v>CORNEJO REYES VICKY LESLY</v>
          </cell>
          <cell r="B46" t="str">
            <v>F</v>
          </cell>
          <cell r="C46">
            <v>40940</v>
          </cell>
        </row>
        <row r="47">
          <cell r="A47" t="str">
            <v>CORONEL GAYOSO LISETH DEL MILAGRO</v>
          </cell>
          <cell r="B47" t="str">
            <v>F</v>
          </cell>
          <cell r="C47">
            <v>41019</v>
          </cell>
        </row>
        <row r="48">
          <cell r="A48" t="str">
            <v>CORTEZ CASTILLO PEDRO ENRIQUE</v>
          </cell>
          <cell r="B48" t="str">
            <v>M</v>
          </cell>
          <cell r="C48">
            <v>40940</v>
          </cell>
        </row>
        <row r="49">
          <cell r="A49" t="str">
            <v>COSTILLA TORRES JORGE HUGO</v>
          </cell>
          <cell r="B49" t="str">
            <v>M</v>
          </cell>
          <cell r="C49">
            <v>40940</v>
          </cell>
        </row>
        <row r="50">
          <cell r="A50" t="str">
            <v>CUBAS JIMENEZ MARIA ROMINA</v>
          </cell>
          <cell r="B50" t="str">
            <v>F</v>
          </cell>
          <cell r="C50">
            <v>40940</v>
          </cell>
        </row>
        <row r="51">
          <cell r="A51" t="str">
            <v>CUEVA CASTILLO JUDITG MARIA</v>
          </cell>
          <cell r="B51" t="str">
            <v>F</v>
          </cell>
          <cell r="C51">
            <v>40940</v>
          </cell>
        </row>
        <row r="52">
          <cell r="A52" t="str">
            <v>CUEVA ESPINAL HAMILTON GREGORY</v>
          </cell>
          <cell r="B52" t="str">
            <v>M</v>
          </cell>
          <cell r="C52">
            <v>40940</v>
          </cell>
        </row>
        <row r="53">
          <cell r="A53" t="str">
            <v>CUMPA VASQUEZ JORGE ANTONIO</v>
          </cell>
          <cell r="B53" t="str">
            <v>M</v>
          </cell>
          <cell r="C53">
            <v>40940</v>
          </cell>
        </row>
        <row r="54">
          <cell r="A54" t="str">
            <v>DAVILA NIÑO JIMMY CARLOS</v>
          </cell>
          <cell r="B54" t="str">
            <v>M</v>
          </cell>
          <cell r="C54">
            <v>41043</v>
          </cell>
        </row>
        <row r="55">
          <cell r="A55" t="str">
            <v>DAVILA UGAZ MARCELA</v>
          </cell>
          <cell r="B55" t="str">
            <v>F</v>
          </cell>
          <cell r="C55">
            <v>34029</v>
          </cell>
        </row>
        <row r="56">
          <cell r="A56" t="str">
            <v>DAVILA VALDERA LADY VIOLETA</v>
          </cell>
          <cell r="B56" t="str">
            <v>F</v>
          </cell>
          <cell r="C56">
            <v>40940</v>
          </cell>
        </row>
        <row r="57">
          <cell r="A57" t="str">
            <v>DELGADO LEYVA MIGUEL</v>
          </cell>
          <cell r="B57" t="str">
            <v>M</v>
          </cell>
          <cell r="C57">
            <v>34394</v>
          </cell>
        </row>
        <row r="58">
          <cell r="A58" t="str">
            <v>DELGADO REYES CESAR MARIANO</v>
          </cell>
          <cell r="B58" t="str">
            <v>M</v>
          </cell>
          <cell r="C58">
            <v>40969</v>
          </cell>
        </row>
        <row r="59">
          <cell r="A59" t="str">
            <v>DIANDERAS HUAIHUACA JUAN CARLOS</v>
          </cell>
          <cell r="B59" t="str">
            <v>M</v>
          </cell>
          <cell r="C59">
            <v>39846</v>
          </cell>
        </row>
        <row r="60">
          <cell r="A60" t="str">
            <v>DIAZ ALEJANDRIA ROSA DEL PILAR</v>
          </cell>
          <cell r="B60" t="str">
            <v>F</v>
          </cell>
          <cell r="C60">
            <v>32203</v>
          </cell>
        </row>
        <row r="61">
          <cell r="A61" t="str">
            <v>DIAZ CABRERA ALEXANDROVICH</v>
          </cell>
          <cell r="B61" t="str">
            <v>M</v>
          </cell>
          <cell r="C61">
            <v>40969</v>
          </cell>
        </row>
        <row r="62">
          <cell r="A62" t="str">
            <v>DIAZ JULCA, ESPERIDION</v>
          </cell>
          <cell r="B62" t="str">
            <v>M</v>
          </cell>
          <cell r="C62">
            <v>39614</v>
          </cell>
        </row>
        <row r="63">
          <cell r="A63" t="str">
            <v>ESPEJO PALMER MARIA DEL CARMEN</v>
          </cell>
          <cell r="B63" t="str">
            <v>F</v>
          </cell>
          <cell r="C63">
            <v>40940</v>
          </cell>
        </row>
        <row r="64">
          <cell r="A64" t="str">
            <v>ESPINOZA GALVEZ VIRGINIA AMPARO</v>
          </cell>
          <cell r="B64" t="str">
            <v>F</v>
          </cell>
          <cell r="C64">
            <v>40940</v>
          </cell>
        </row>
        <row r="65">
          <cell r="A65" t="str">
            <v>ESTELA VASQUEZ EDGARD</v>
          </cell>
          <cell r="B65" t="str">
            <v>M</v>
          </cell>
          <cell r="C65">
            <v>35125</v>
          </cell>
        </row>
        <row r="66">
          <cell r="A66" t="str">
            <v>ESTRADA CRUZ HEBERT MARTIN</v>
          </cell>
          <cell r="B66" t="str">
            <v>M</v>
          </cell>
          <cell r="C66">
            <v>40969</v>
          </cell>
        </row>
        <row r="67">
          <cell r="A67" t="str">
            <v>FERNANDEZ REBOLLO MIGUEL ANGEL</v>
          </cell>
          <cell r="B67" t="str">
            <v>M</v>
          </cell>
          <cell r="C67">
            <v>40969</v>
          </cell>
        </row>
        <row r="68">
          <cell r="A68" t="str">
            <v>FERNANDEZ VITON MANUEL</v>
          </cell>
          <cell r="B68" t="str">
            <v>M</v>
          </cell>
          <cell r="C68">
            <v>40969</v>
          </cell>
        </row>
        <row r="69">
          <cell r="A69" t="str">
            <v>FUSTAMANTE VASQUEZ YURI YESENIA</v>
          </cell>
          <cell r="B69" t="str">
            <v>F</v>
          </cell>
          <cell r="C69">
            <v>40575</v>
          </cell>
        </row>
        <row r="70">
          <cell r="A70" t="str">
            <v>GALARRETA APAESTEGUI MAYTE CECILIA</v>
          </cell>
          <cell r="B70" t="str">
            <v>F</v>
          </cell>
          <cell r="C70">
            <v>39849</v>
          </cell>
        </row>
        <row r="71">
          <cell r="A71" t="str">
            <v>GALARZA RIVERA GABRIELA RITA</v>
          </cell>
          <cell r="B71" t="str">
            <v>F</v>
          </cell>
          <cell r="C71">
            <v>40940</v>
          </cell>
        </row>
        <row r="72">
          <cell r="A72" t="str">
            <v>GAMARRA LOCONI SEGUNDO JUAN</v>
          </cell>
          <cell r="B72" t="str">
            <v>M</v>
          </cell>
          <cell r="C72">
            <v>32599</v>
          </cell>
        </row>
        <row r="73">
          <cell r="A73" t="str">
            <v>GAMONAL MACHUCA LILIANA</v>
          </cell>
          <cell r="B73" t="str">
            <v>F</v>
          </cell>
          <cell r="C73">
            <v>36708</v>
          </cell>
        </row>
        <row r="74">
          <cell r="A74" t="str">
            <v>GAVIDIA PEÑA GLADYS</v>
          </cell>
          <cell r="B74" t="str">
            <v>F</v>
          </cell>
          <cell r="C74">
            <v>31837</v>
          </cell>
        </row>
        <row r="75">
          <cell r="A75" t="str">
            <v>GONZALES MONTERO, LUZ A. (Contrato a tiempo parcial)</v>
          </cell>
          <cell r="B75" t="str">
            <v>F</v>
          </cell>
          <cell r="C75">
            <v>39828</v>
          </cell>
        </row>
        <row r="76">
          <cell r="A76" t="str">
            <v>GONZALES NAVARRO MONICA IVONNE</v>
          </cell>
          <cell r="B76" t="str">
            <v>F</v>
          </cell>
          <cell r="C76">
            <v>33298</v>
          </cell>
        </row>
        <row r="77">
          <cell r="A77" t="str">
            <v>GONZALES TARRILLO MARIBEL</v>
          </cell>
          <cell r="B77" t="str">
            <v>F</v>
          </cell>
          <cell r="C77">
            <v>40970</v>
          </cell>
        </row>
        <row r="78">
          <cell r="A78" t="str">
            <v>GONZALES VERA MARIA LUZ</v>
          </cell>
          <cell r="B78" t="str">
            <v>F</v>
          </cell>
          <cell r="C78">
            <v>34029</v>
          </cell>
        </row>
        <row r="79">
          <cell r="A79" t="str">
            <v>GUERRERO VALLEJOS RAQUEL ELVIRA</v>
          </cell>
          <cell r="B79" t="str">
            <v>F</v>
          </cell>
          <cell r="C79">
            <v>35490</v>
          </cell>
        </row>
        <row r="80">
          <cell r="A80" t="str">
            <v>GUEVARA LEYVA KAROLINA</v>
          </cell>
          <cell r="B80" t="str">
            <v>F</v>
          </cell>
          <cell r="C80">
            <v>38412</v>
          </cell>
        </row>
        <row r="81">
          <cell r="A81" t="str">
            <v>GUEVARA TELLO JORGE</v>
          </cell>
          <cell r="B81" t="str">
            <v>M</v>
          </cell>
          <cell r="C81">
            <v>33664</v>
          </cell>
        </row>
        <row r="82">
          <cell r="A82" t="str">
            <v>HERNANDEZ CENTURION ADITA AMALIA</v>
          </cell>
          <cell r="B82" t="str">
            <v>F</v>
          </cell>
          <cell r="C82">
            <v>40940</v>
          </cell>
        </row>
        <row r="83">
          <cell r="A83" t="str">
            <v>HERNANDEZ GIRON MIKE HAMILTON</v>
          </cell>
          <cell r="B83" t="str">
            <v>M</v>
          </cell>
          <cell r="C83">
            <v>40940</v>
          </cell>
        </row>
        <row r="84">
          <cell r="A84" t="str">
            <v>HERRERA BALCAZAR CARMEN</v>
          </cell>
          <cell r="B84" t="str">
            <v>F</v>
          </cell>
          <cell r="C84">
            <v>24563</v>
          </cell>
        </row>
        <row r="85">
          <cell r="A85" t="str">
            <v>HORNE BRINE MOLLY ELIZABETH</v>
          </cell>
          <cell r="B85" t="str">
            <v>F</v>
          </cell>
          <cell r="C85">
            <v>40940</v>
          </cell>
        </row>
        <row r="86">
          <cell r="A86" t="str">
            <v>HUAMAN ALBAN MANUEL ANTONIO</v>
          </cell>
          <cell r="B86" t="str">
            <v>M</v>
          </cell>
          <cell r="C86">
            <v>40940</v>
          </cell>
        </row>
        <row r="87">
          <cell r="A87" t="str">
            <v>LEON SOTO MARTINA</v>
          </cell>
          <cell r="B87" t="str">
            <v>F</v>
          </cell>
          <cell r="C87">
            <v>33298</v>
          </cell>
        </row>
        <row r="88">
          <cell r="A88" t="str">
            <v>LEYVA MEZA MARCEL ULISES</v>
          </cell>
          <cell r="B88" t="str">
            <v>M</v>
          </cell>
          <cell r="C88">
            <v>40940</v>
          </cell>
        </row>
        <row r="89">
          <cell r="A89" t="str">
            <v>LOCONI SAMILLAN GUMERCINDO</v>
          </cell>
          <cell r="B89" t="str">
            <v>M</v>
          </cell>
          <cell r="C89">
            <v>37681</v>
          </cell>
        </row>
        <row r="90">
          <cell r="A90" t="str">
            <v>LOCONI SECLEN, SIMON</v>
          </cell>
          <cell r="B90" t="str">
            <v>M</v>
          </cell>
          <cell r="C90">
            <v>39614</v>
          </cell>
        </row>
        <row r="91">
          <cell r="A91" t="str">
            <v>LUCENA GABRIELLI KARLA PAOLA</v>
          </cell>
          <cell r="B91" t="str">
            <v>F</v>
          </cell>
          <cell r="C91">
            <v>39479</v>
          </cell>
        </row>
        <row r="92">
          <cell r="A92" t="str">
            <v>LUCENA UGAZ JORGE ERNESTO</v>
          </cell>
          <cell r="B92" t="str">
            <v>M</v>
          </cell>
          <cell r="C92">
            <v>40969</v>
          </cell>
        </row>
        <row r="93">
          <cell r="A93" t="str">
            <v>MAITTRE GASTELO DE VILCHEZ LEDY ELDA</v>
          </cell>
          <cell r="B93" t="str">
            <v>F</v>
          </cell>
          <cell r="C93">
            <v>29281</v>
          </cell>
        </row>
        <row r="94">
          <cell r="A94" t="str">
            <v>MAJAIL MAYORGA MARI GRABIELA</v>
          </cell>
          <cell r="B94" t="str">
            <v>F</v>
          </cell>
          <cell r="C94">
            <v>39489</v>
          </cell>
        </row>
        <row r="95">
          <cell r="A95" t="str">
            <v>MANAYAY VARGAS BRENDA ROSALINA</v>
          </cell>
          <cell r="B95" t="str">
            <v>F</v>
          </cell>
          <cell r="C95">
            <v>40940</v>
          </cell>
        </row>
        <row r="96">
          <cell r="A96" t="str">
            <v>MARIN SOJO JORGE HERNAN</v>
          </cell>
          <cell r="B96" t="str">
            <v>M</v>
          </cell>
          <cell r="C96">
            <v>39849</v>
          </cell>
        </row>
        <row r="97">
          <cell r="A97" t="str">
            <v>MELENDEZ MANTILLA MARIA TERESA</v>
          </cell>
          <cell r="B97" t="str">
            <v>F</v>
          </cell>
          <cell r="C97">
            <v>40940</v>
          </cell>
        </row>
        <row r="98">
          <cell r="A98" t="str">
            <v>MELENDEZ TABOADA LESLY LELOIR</v>
          </cell>
          <cell r="B98" t="str">
            <v>F</v>
          </cell>
          <cell r="C98">
            <v>40954</v>
          </cell>
        </row>
        <row r="99">
          <cell r="A99" t="str">
            <v>MELGAR MUÑIZ MARIANNA</v>
          </cell>
          <cell r="B99" t="str">
            <v>F</v>
          </cell>
          <cell r="C99">
            <v>34394</v>
          </cell>
        </row>
        <row r="100">
          <cell r="A100" t="str">
            <v>MENDOZA UGAS LALINDA</v>
          </cell>
          <cell r="B100" t="str">
            <v>F</v>
          </cell>
          <cell r="C100">
            <v>40603</v>
          </cell>
        </row>
        <row r="101">
          <cell r="A101" t="str">
            <v>MERA MONSALVE CESAR</v>
          </cell>
          <cell r="B101" t="str">
            <v>M</v>
          </cell>
          <cell r="C101">
            <v>35855</v>
          </cell>
        </row>
        <row r="102">
          <cell r="A102" t="str">
            <v>MERMA VILLALBA HILDA ROXANA</v>
          </cell>
          <cell r="B102" t="str">
            <v>F</v>
          </cell>
          <cell r="C102">
            <v>39449</v>
          </cell>
        </row>
        <row r="103">
          <cell r="A103" t="str">
            <v>MESTANZA HURTADO CYNTHIA DEL ROCIO</v>
          </cell>
          <cell r="B103" t="str">
            <v>F</v>
          </cell>
          <cell r="C103">
            <v>40940</v>
          </cell>
        </row>
        <row r="104">
          <cell r="A104" t="str">
            <v>MIL CADENAS PEDRO MANUEL</v>
          </cell>
          <cell r="B104" t="str">
            <v>M</v>
          </cell>
          <cell r="C104">
            <v>34394</v>
          </cell>
        </row>
        <row r="105">
          <cell r="A105" t="str">
            <v>MIL CADENAS RUFINO FELIX</v>
          </cell>
          <cell r="B105" t="str">
            <v>M</v>
          </cell>
          <cell r="C105">
            <v>34394</v>
          </cell>
        </row>
        <row r="106">
          <cell r="A106" t="str">
            <v>MILLONES CERCADO JANETT DEL CARMEN</v>
          </cell>
          <cell r="B106" t="str">
            <v>F</v>
          </cell>
          <cell r="C106">
            <v>40954</v>
          </cell>
        </row>
        <row r="107">
          <cell r="A107" t="str">
            <v>MOCARRO AGUILAR MERY GIOVANNY</v>
          </cell>
          <cell r="B107" t="str">
            <v>F</v>
          </cell>
          <cell r="C107">
            <v>33664</v>
          </cell>
        </row>
        <row r="108">
          <cell r="A108" t="str">
            <v>MOCARRO WILLIS MARIA LUCIA</v>
          </cell>
          <cell r="B108" t="str">
            <v>F</v>
          </cell>
          <cell r="C108">
            <v>40940</v>
          </cell>
        </row>
        <row r="109">
          <cell r="A109" t="str">
            <v>MONTENEGRO REQUEJO MARIA ANTONIETA</v>
          </cell>
          <cell r="B109" t="str">
            <v>F</v>
          </cell>
          <cell r="C109">
            <v>33664</v>
          </cell>
        </row>
        <row r="110">
          <cell r="A110" t="str">
            <v>MONTEZA IBAÑEZ MARICRUZ JAQUELINE</v>
          </cell>
          <cell r="B110" t="str">
            <v>F</v>
          </cell>
          <cell r="C110">
            <v>41071</v>
          </cell>
        </row>
        <row r="111">
          <cell r="A111" t="str">
            <v>MONTOYA GONZALES, MARIA TERESA</v>
          </cell>
          <cell r="B111" t="str">
            <v>F</v>
          </cell>
          <cell r="C111">
            <v>39958</v>
          </cell>
        </row>
        <row r="112">
          <cell r="A112" t="str">
            <v>MOZA CHAVARRY ROCIO ESTHER</v>
          </cell>
          <cell r="B112" t="str">
            <v>F</v>
          </cell>
          <cell r="C112">
            <v>40940</v>
          </cell>
        </row>
        <row r="113">
          <cell r="A113" t="str">
            <v>NEPO SECLEN FRANCISCO</v>
          </cell>
          <cell r="B113" t="str">
            <v>M</v>
          </cell>
          <cell r="C113">
            <v>39846</v>
          </cell>
        </row>
        <row r="114">
          <cell r="A114" t="str">
            <v>NEPO SECLEN GREGORIO</v>
          </cell>
          <cell r="B114" t="str">
            <v>M</v>
          </cell>
          <cell r="C114">
            <v>30091</v>
          </cell>
        </row>
        <row r="115">
          <cell r="A115" t="str">
            <v>NOVOA OLIVARES ANAHÍ</v>
          </cell>
          <cell r="B115" t="str">
            <v>F</v>
          </cell>
          <cell r="C115">
            <v>40969</v>
          </cell>
        </row>
        <row r="116">
          <cell r="A116" t="str">
            <v>NUÑEZ SERRANO GRACE JUDITH</v>
          </cell>
          <cell r="B116" t="str">
            <v>F</v>
          </cell>
          <cell r="C116">
            <v>40940</v>
          </cell>
        </row>
        <row r="117">
          <cell r="A117" t="str">
            <v>OLIVO VELASQUEZ MARIA DEL MILAGRO</v>
          </cell>
          <cell r="B117" t="str">
            <v>F</v>
          </cell>
          <cell r="C117">
            <v>40940</v>
          </cell>
        </row>
        <row r="118">
          <cell r="A118" t="str">
            <v>ORTIZ ESQUERRE ANDREA MARIELLA</v>
          </cell>
          <cell r="B118" t="str">
            <v>F</v>
          </cell>
          <cell r="C118">
            <v>40940</v>
          </cell>
        </row>
        <row r="119">
          <cell r="A119" t="str">
            <v>PAICO VILCHEZ CARMEN JULIA</v>
          </cell>
          <cell r="B119" t="str">
            <v>F</v>
          </cell>
          <cell r="C119">
            <v>39863</v>
          </cell>
        </row>
        <row r="120">
          <cell r="A120" t="str">
            <v>PALACIOS TARRILLO MARTHA ELIZABETH</v>
          </cell>
          <cell r="B120" t="str">
            <v>F</v>
          </cell>
          <cell r="C120">
            <v>40940</v>
          </cell>
        </row>
        <row r="121">
          <cell r="A121" t="str">
            <v>PANANA FARROÑAN KATTY TERESA</v>
          </cell>
          <cell r="B121" t="str">
            <v>F</v>
          </cell>
          <cell r="C121">
            <v>40940</v>
          </cell>
        </row>
        <row r="122">
          <cell r="A122" t="str">
            <v>PERALTA LINARES MILAGROS ADRIANA</v>
          </cell>
          <cell r="B122" t="str">
            <v>F</v>
          </cell>
          <cell r="C122">
            <v>40940</v>
          </cell>
        </row>
        <row r="123">
          <cell r="A123" t="str">
            <v>PEREZ ACUÑA IVAN MARTIN</v>
          </cell>
          <cell r="B123" t="str">
            <v>M</v>
          </cell>
          <cell r="C123">
            <v>40940</v>
          </cell>
        </row>
        <row r="124">
          <cell r="A124" t="str">
            <v>PLAZA DE VASQUEZ  MARINA LUCRECIA</v>
          </cell>
          <cell r="B124" t="str">
            <v>F</v>
          </cell>
          <cell r="C124">
            <v>34029</v>
          </cell>
        </row>
        <row r="125">
          <cell r="A125" t="str">
            <v>PLAZA GUERRERO RICARDO ENRIQUE</v>
          </cell>
          <cell r="B125" t="str">
            <v>F</v>
          </cell>
          <cell r="C125">
            <v>41037</v>
          </cell>
        </row>
        <row r="126">
          <cell r="A126" t="str">
            <v>POLITI DE MARZO MARIANGELA</v>
          </cell>
          <cell r="B126" t="str">
            <v>F</v>
          </cell>
          <cell r="C126">
            <v>39479</v>
          </cell>
        </row>
        <row r="127">
          <cell r="A127" t="str">
            <v>PORTOCARRERO MORE LUCIANA</v>
          </cell>
          <cell r="B127" t="str">
            <v>F</v>
          </cell>
          <cell r="C127">
            <v>33664</v>
          </cell>
        </row>
        <row r="128">
          <cell r="A128" t="str">
            <v>PUESCAS MANAY DANIEL ENRIQUE</v>
          </cell>
          <cell r="B128" t="str">
            <v>M</v>
          </cell>
          <cell r="C128">
            <v>40940</v>
          </cell>
        </row>
        <row r="129">
          <cell r="A129" t="str">
            <v>QUEVEDO PEÑA INGRID JUDHITH</v>
          </cell>
          <cell r="B129" t="str">
            <v>F</v>
          </cell>
          <cell r="C129">
            <v>41038</v>
          </cell>
        </row>
        <row r="130">
          <cell r="A130" t="str">
            <v>QUEVEDO TAPIA ANDINA</v>
          </cell>
          <cell r="B130" t="str">
            <v>F</v>
          </cell>
          <cell r="C130">
            <v>32356</v>
          </cell>
        </row>
        <row r="131">
          <cell r="A131" t="str">
            <v>QUEVEDO WILLYS PATRICIA KARLA</v>
          </cell>
          <cell r="B131" t="str">
            <v>F</v>
          </cell>
          <cell r="C131">
            <v>40940</v>
          </cell>
        </row>
        <row r="132">
          <cell r="A132" t="str">
            <v>QUIROZ LOZADA DE ARBULU ANAHI YANINA</v>
          </cell>
          <cell r="B132" t="str">
            <v>F</v>
          </cell>
          <cell r="C132">
            <v>39846</v>
          </cell>
        </row>
        <row r="133">
          <cell r="A133" t="str">
            <v>RAMIREZ REYES LILIANA LUISA</v>
          </cell>
          <cell r="B133" t="str">
            <v>F</v>
          </cell>
          <cell r="C133">
            <v>33298</v>
          </cell>
        </row>
        <row r="134">
          <cell r="A134" t="str">
            <v>RAMOS DE CALVA ANGELICA</v>
          </cell>
          <cell r="B134" t="str">
            <v>F</v>
          </cell>
          <cell r="C134">
            <v>30774</v>
          </cell>
        </row>
        <row r="135">
          <cell r="A135" t="str">
            <v>REQUE DE ROJAS ISABEL</v>
          </cell>
          <cell r="B135" t="str">
            <v>F</v>
          </cell>
          <cell r="C135">
            <v>32232</v>
          </cell>
        </row>
        <row r="136">
          <cell r="A136" t="str">
            <v>REQUE FARRO JOSE FELIX</v>
          </cell>
          <cell r="B136" t="str">
            <v>M</v>
          </cell>
          <cell r="C136">
            <v>40575</v>
          </cell>
        </row>
        <row r="137">
          <cell r="A137" t="str">
            <v>REQUE DE CUYATE MARÍA ANGELICA</v>
          </cell>
          <cell r="B137" t="str">
            <v>F</v>
          </cell>
          <cell r="C137">
            <v>34182</v>
          </cell>
        </row>
        <row r="138">
          <cell r="A138" t="str">
            <v>REQUE SECLEN ANDREA MARGARITA</v>
          </cell>
          <cell r="B138" t="str">
            <v>F</v>
          </cell>
          <cell r="C138">
            <v>34029</v>
          </cell>
        </row>
        <row r="139">
          <cell r="A139" t="str">
            <v>RICCIO IPANAQUE GISELA</v>
          </cell>
          <cell r="B139" t="str">
            <v>F</v>
          </cell>
          <cell r="C139">
            <v>40940</v>
          </cell>
        </row>
        <row r="140">
          <cell r="A140" t="str">
            <v>RIVAS PONCE KARLA PATRICIA</v>
          </cell>
          <cell r="B140" t="str">
            <v>M</v>
          </cell>
          <cell r="C140">
            <v>40940</v>
          </cell>
        </row>
        <row r="141">
          <cell r="A141" t="str">
            <v>RODRIGUEZ ROMERO DE THOISY OLGA NEIDA</v>
          </cell>
          <cell r="B141" t="str">
            <v>F</v>
          </cell>
          <cell r="C141">
            <v>40575</v>
          </cell>
        </row>
        <row r="142">
          <cell r="A142" t="str">
            <v>ROJAS ROJAS JANINNE DEL CARMEN</v>
          </cell>
          <cell r="B142" t="str">
            <v>F</v>
          </cell>
          <cell r="C142">
            <v>41055</v>
          </cell>
        </row>
        <row r="143">
          <cell r="A143" t="str">
            <v>ROJAS SALAZAR KARLA ISABEL</v>
          </cell>
          <cell r="B143" t="str">
            <v>F</v>
          </cell>
          <cell r="C143">
            <v>40940</v>
          </cell>
        </row>
        <row r="144">
          <cell r="A144" t="str">
            <v>ROJAS SANCHEZ GERMAN</v>
          </cell>
          <cell r="B144" t="str">
            <v>M</v>
          </cell>
          <cell r="C144">
            <v>40940</v>
          </cell>
        </row>
        <row r="145">
          <cell r="A145" t="str">
            <v>RUIZ ADANAQUE MARIA ELEODORA</v>
          </cell>
          <cell r="B145" t="str">
            <v>F</v>
          </cell>
          <cell r="C145">
            <v>40940</v>
          </cell>
        </row>
        <row r="146">
          <cell r="A146" t="str">
            <v>RUIZ SALAVERRY CLAUDIA CECILIA</v>
          </cell>
          <cell r="B146" t="str">
            <v>F</v>
          </cell>
          <cell r="C146">
            <v>40940</v>
          </cell>
        </row>
        <row r="147">
          <cell r="A147" t="str">
            <v>SALDARRIAGA HERRERA RICARDO</v>
          </cell>
          <cell r="B147" t="str">
            <v>M</v>
          </cell>
          <cell r="C147">
            <v>31107</v>
          </cell>
        </row>
        <row r="148">
          <cell r="A148" t="str">
            <v>SAMAME LUCERO JACKELINE CYNTHIA</v>
          </cell>
          <cell r="B148" t="str">
            <v>F</v>
          </cell>
          <cell r="C148">
            <v>40954</v>
          </cell>
        </row>
        <row r="149">
          <cell r="A149" t="str">
            <v>SAMILLAN ZURITA RUTH SILVANA</v>
          </cell>
          <cell r="B149" t="str">
            <v>F</v>
          </cell>
          <cell r="C149">
            <v>39479</v>
          </cell>
        </row>
        <row r="150">
          <cell r="A150" t="str">
            <v>SANCHEZ GAMARRA JORGE SAMUEL</v>
          </cell>
          <cell r="B150" t="str">
            <v>M</v>
          </cell>
          <cell r="C150">
            <v>40969</v>
          </cell>
        </row>
        <row r="151">
          <cell r="A151" t="str">
            <v>SANCHEZ MUÑOZ FILOMENA JANETT</v>
          </cell>
          <cell r="B151" t="str">
            <v>F</v>
          </cell>
          <cell r="C151">
            <v>40940</v>
          </cell>
        </row>
        <row r="152">
          <cell r="A152" t="str">
            <v>SANCHEZ PEREZ ALBERTO</v>
          </cell>
          <cell r="B152" t="str">
            <v>M</v>
          </cell>
          <cell r="C152">
            <v>40210</v>
          </cell>
        </row>
        <row r="153">
          <cell r="A153" t="str">
            <v>SANGIO ALONSO MERCEDES OLINDA</v>
          </cell>
          <cell r="B153" t="str">
            <v>F</v>
          </cell>
          <cell r="C153">
            <v>40940</v>
          </cell>
        </row>
        <row r="154">
          <cell r="A154" t="str">
            <v>SIALER HERRERA ELVA ROSA</v>
          </cell>
          <cell r="B154" t="str">
            <v>F</v>
          </cell>
          <cell r="C154">
            <v>40940</v>
          </cell>
        </row>
        <row r="155">
          <cell r="A155" t="str">
            <v>SOLANO CABREJOS VERONICA MERCEDES</v>
          </cell>
          <cell r="B155" t="str">
            <v>F</v>
          </cell>
          <cell r="C155">
            <v>40940</v>
          </cell>
        </row>
        <row r="156">
          <cell r="A156" t="str">
            <v>SOPLAPUCO CHIRA, ZENIT GISELA</v>
          </cell>
          <cell r="B156" t="str">
            <v>F</v>
          </cell>
          <cell r="C156">
            <v>40042</v>
          </cell>
        </row>
        <row r="157">
          <cell r="A157" t="str">
            <v>TABOADA ARANA JULIO ALEX</v>
          </cell>
          <cell r="B157" t="str">
            <v>M</v>
          </cell>
          <cell r="C157">
            <v>33664</v>
          </cell>
        </row>
        <row r="158">
          <cell r="A158" t="str">
            <v>TORRES VILLARREAL KARLA MADELEINE</v>
          </cell>
          <cell r="B158" t="str">
            <v>F</v>
          </cell>
          <cell r="C158">
            <v>40954</v>
          </cell>
        </row>
        <row r="159">
          <cell r="A159" t="str">
            <v>TUMES RISCO LILIA</v>
          </cell>
          <cell r="B159" t="str">
            <v>F</v>
          </cell>
          <cell r="C159">
            <v>38354</v>
          </cell>
        </row>
        <row r="160">
          <cell r="A160" t="str">
            <v>TUÑOQUE GUTIERREZ CIRO MANUEL</v>
          </cell>
          <cell r="B160" t="str">
            <v>M</v>
          </cell>
          <cell r="C160">
            <v>40575</v>
          </cell>
        </row>
        <row r="161">
          <cell r="A161" t="str">
            <v>VALENZUELA VALDEZ JUAN JORGE</v>
          </cell>
          <cell r="B161" t="str">
            <v>M</v>
          </cell>
          <cell r="C161">
            <v>40940</v>
          </cell>
        </row>
        <row r="162">
          <cell r="A162" t="str">
            <v>VARAS CASTILLO MERCEDES DEL PILAR</v>
          </cell>
          <cell r="B162" t="str">
            <v>F</v>
          </cell>
          <cell r="C162">
            <v>40575</v>
          </cell>
        </row>
        <row r="163">
          <cell r="A163" t="str">
            <v>VARGAS DIAZ MILAGROS LILIA</v>
          </cell>
          <cell r="B163" t="str">
            <v>F</v>
          </cell>
          <cell r="C163">
            <v>40940</v>
          </cell>
        </row>
        <row r="164">
          <cell r="A164" t="str">
            <v>VARIAS FLORES SUSY OLIVIA</v>
          </cell>
          <cell r="B164" t="str">
            <v>F</v>
          </cell>
          <cell r="C164">
            <v>40953</v>
          </cell>
        </row>
        <row r="165">
          <cell r="A165" t="str">
            <v>VASQUEZ LA SERNA HENRY MARTIN</v>
          </cell>
          <cell r="B165" t="str">
            <v>M</v>
          </cell>
          <cell r="C165">
            <v>39849</v>
          </cell>
        </row>
        <row r="166">
          <cell r="A166" t="str">
            <v>VEGA FARRO ROSA ELVIRA</v>
          </cell>
          <cell r="B166" t="str">
            <v>F</v>
          </cell>
          <cell r="C166">
            <v>40940</v>
          </cell>
        </row>
        <row r="167">
          <cell r="A167" t="str">
            <v>VENTURA MENESES FRANCO</v>
          </cell>
          <cell r="B167" t="str">
            <v>M</v>
          </cell>
          <cell r="C167">
            <v>34394</v>
          </cell>
        </row>
        <row r="168">
          <cell r="A168" t="str">
            <v>VENTURA POEMAPE RONALD ALBERTO</v>
          </cell>
          <cell r="B168" t="str">
            <v>M</v>
          </cell>
          <cell r="C168">
            <v>39846</v>
          </cell>
        </row>
        <row r="169">
          <cell r="A169" t="str">
            <v>VERTIZ PARDO FIGUEROA MARTA</v>
          </cell>
          <cell r="B169" t="str">
            <v>F</v>
          </cell>
          <cell r="C169">
            <v>39479</v>
          </cell>
        </row>
        <row r="170">
          <cell r="A170" t="str">
            <v>VILLANUEVA LAZARTE JORGE BRUNO</v>
          </cell>
          <cell r="B170" t="str">
            <v>M</v>
          </cell>
          <cell r="C170">
            <v>40969</v>
          </cell>
        </row>
        <row r="171">
          <cell r="A171" t="str">
            <v>VILLARREAL LAGOS KHARIM MASSIEL</v>
          </cell>
          <cell r="B171" t="str">
            <v>F</v>
          </cell>
          <cell r="C171">
            <v>40940</v>
          </cell>
        </row>
        <row r="172">
          <cell r="A172" t="str">
            <v>VILLEGAS RODRIGUEZ CESAR</v>
          </cell>
          <cell r="B172" t="str">
            <v>M</v>
          </cell>
          <cell r="C172">
            <v>34029</v>
          </cell>
        </row>
        <row r="173">
          <cell r="A173" t="str">
            <v>VILLEGAS TELLO ELMER ROSARIO</v>
          </cell>
          <cell r="B173" t="str">
            <v>M</v>
          </cell>
          <cell r="C173">
            <v>40940</v>
          </cell>
        </row>
        <row r="174">
          <cell r="A174" t="str">
            <v>YERREN LEONARDO JOSE DANTE</v>
          </cell>
          <cell r="B174" t="str">
            <v>M</v>
          </cell>
          <cell r="C174">
            <v>40940</v>
          </cell>
        </row>
        <row r="175">
          <cell r="A175" t="str">
            <v>YUPTON CARRASCO DANILO NILTON</v>
          </cell>
          <cell r="B175" t="str">
            <v>M</v>
          </cell>
          <cell r="C175">
            <v>40966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workbookViewId="0">
      <selection activeCell="B7" sqref="B7:C7"/>
    </sheetView>
  </sheetViews>
  <sheetFormatPr baseColWidth="10" defaultColWidth="0" defaultRowHeight="14.25" zeroHeight="1" x14ac:dyDescent="0.2"/>
  <cols>
    <col min="1" max="1" width="21.140625" style="148" customWidth="1"/>
    <col min="2" max="2" width="11.42578125" style="148" customWidth="1"/>
    <col min="3" max="3" width="54.5703125" style="148" customWidth="1"/>
    <col min="4" max="16384" width="11.42578125" style="148" hidden="1"/>
  </cols>
  <sheetData>
    <row r="1" spans="1:3" ht="16.5" thickBot="1" x14ac:dyDescent="0.3">
      <c r="A1" s="178" t="s">
        <v>39</v>
      </c>
      <c r="B1" s="179"/>
      <c r="C1" s="180"/>
    </row>
    <row r="2" spans="1:3" x14ac:dyDescent="0.2">
      <c r="A2" s="149" t="s">
        <v>40</v>
      </c>
      <c r="B2" s="181" t="s">
        <v>111</v>
      </c>
      <c r="C2" s="182"/>
    </row>
    <row r="3" spans="1:3" x14ac:dyDescent="0.2">
      <c r="A3" s="150" t="s">
        <v>41</v>
      </c>
      <c r="B3" s="183">
        <v>20000000004</v>
      </c>
      <c r="C3" s="184"/>
    </row>
    <row r="4" spans="1:3" x14ac:dyDescent="0.2">
      <c r="A4" s="150" t="s">
        <v>42</v>
      </c>
      <c r="B4" s="188" t="s">
        <v>112</v>
      </c>
      <c r="C4" s="189"/>
    </row>
    <row r="5" spans="1:3" x14ac:dyDescent="0.2">
      <c r="A5" s="150" t="s">
        <v>43</v>
      </c>
      <c r="B5" s="185"/>
      <c r="C5" s="186"/>
    </row>
    <row r="6" spans="1:3" x14ac:dyDescent="0.2">
      <c r="A6" s="150" t="s">
        <v>44</v>
      </c>
      <c r="B6" s="185">
        <v>2024</v>
      </c>
      <c r="C6" s="186"/>
    </row>
    <row r="7" spans="1:3" x14ac:dyDescent="0.2">
      <c r="A7" s="150" t="s">
        <v>48</v>
      </c>
      <c r="B7" s="187">
        <v>45444</v>
      </c>
      <c r="C7" s="186"/>
    </row>
    <row r="11" spans="1:3" hidden="1" x14ac:dyDescent="0.2">
      <c r="B11" s="148" t="s">
        <v>60</v>
      </c>
    </row>
  </sheetData>
  <mergeCells count="7">
    <mergeCell ref="A1:C1"/>
    <mergeCell ref="B2:C2"/>
    <mergeCell ref="B3:C3"/>
    <mergeCell ref="B6:C6"/>
    <mergeCell ref="B7:C7"/>
    <mergeCell ref="B4:C4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556"/>
  <sheetViews>
    <sheetView tabSelected="1" zoomScale="84" zoomScaleNormal="84" workbookViewId="0">
      <pane xSplit="4" ySplit="10" topLeftCell="G11" activePane="bottomRight" state="frozen"/>
      <selection pane="topRight" activeCell="E1" sqref="E1"/>
      <selection pane="bottomLeft" activeCell="A11" sqref="A11"/>
      <selection pane="bottomRight" activeCell="N23" sqref="N23"/>
    </sheetView>
  </sheetViews>
  <sheetFormatPr baseColWidth="10" defaultRowHeight="15" zeroHeight="1" x14ac:dyDescent="0.25"/>
  <cols>
    <col min="1" max="1" width="2.28515625" customWidth="1"/>
    <col min="2" max="2" width="3.7109375" customWidth="1"/>
    <col min="3" max="3" width="10.85546875" customWidth="1"/>
    <col min="4" max="4" width="11.140625" customWidth="1"/>
    <col min="5" max="5" width="13.7109375" customWidth="1"/>
    <col min="6" max="6" width="9.28515625" hidden="1" customWidth="1"/>
    <col min="7" max="7" width="15.140625" customWidth="1"/>
    <col min="8" max="8" width="12.85546875" hidden="1" customWidth="1"/>
    <col min="9" max="9" width="12.28515625" customWidth="1"/>
    <col min="10" max="10" width="4.7109375" customWidth="1"/>
    <col min="11" max="11" width="4.140625" hidden="1" customWidth="1"/>
    <col min="12" max="12" width="4.28515625" hidden="1" customWidth="1"/>
    <col min="13" max="13" width="16.140625" hidden="1" customWidth="1"/>
    <col min="14" max="14" width="9" customWidth="1"/>
    <col min="15" max="15" width="6.5703125" customWidth="1"/>
    <col min="16" max="16" width="9" customWidth="1"/>
    <col min="17" max="17" width="4" customWidth="1"/>
    <col min="18" max="19" width="5.28515625" customWidth="1"/>
    <col min="20" max="20" width="8.28515625" customWidth="1"/>
    <col min="21" max="21" width="2.28515625" customWidth="1"/>
    <col min="22" max="22" width="5.7109375" customWidth="1"/>
    <col min="23" max="23" width="11.140625" customWidth="1"/>
    <col min="24" max="24" width="11.28515625" customWidth="1"/>
    <col min="25" max="25" width="5.140625" customWidth="1"/>
    <col min="26" max="30" width="3" customWidth="1"/>
    <col min="31" max="31" width="12" customWidth="1"/>
    <col min="32" max="34" width="3" customWidth="1"/>
    <col min="35" max="35" width="15" customWidth="1"/>
    <col min="36" max="36" width="9.85546875" customWidth="1"/>
    <col min="37" max="37" width="6.28515625" customWidth="1"/>
    <col min="38" max="38" width="9.140625" customWidth="1"/>
    <col min="39" max="39" width="7.28515625" customWidth="1"/>
    <col min="40" max="40" width="8.85546875" customWidth="1"/>
    <col min="41" max="41" width="10.140625" customWidth="1"/>
    <col min="42" max="45" width="2.28515625" customWidth="1"/>
    <col min="46" max="46" width="10.5703125" customWidth="1"/>
    <col min="47" max="47" width="12.7109375" customWidth="1"/>
    <col min="48" max="48" width="8.5703125" customWidth="1"/>
    <col min="49" max="49" width="8.140625" customWidth="1"/>
    <col min="50" max="50" width="8.28515625" customWidth="1"/>
    <col min="51" max="51" width="13.5703125" customWidth="1"/>
    <col min="52" max="52" width="12.140625" customWidth="1"/>
    <col min="53" max="55" width="4.28515625" customWidth="1"/>
    <col min="56" max="56" width="11" customWidth="1"/>
    <col min="57" max="57" width="17.7109375" style="143" customWidth="1"/>
    <col min="58" max="58" width="17.140625" customWidth="1"/>
    <col min="59" max="63" width="14" customWidth="1"/>
    <col min="64" max="64" width="11.42578125" customWidth="1"/>
    <col min="65" max="65" width="21.28515625" customWidth="1"/>
    <col min="66" max="69" width="11.42578125" customWidth="1"/>
    <col min="70" max="77" width="0" hidden="1" customWidth="1"/>
  </cols>
  <sheetData>
    <row r="1" spans="1:70" ht="7.5" customHeight="1" x14ac:dyDescent="0.25"/>
    <row r="2" spans="1:70" x14ac:dyDescent="0.25">
      <c r="B2" s="1" t="str">
        <f>CONCATENATE("RAZON SOCIAL: ",'Datos Eº'!$B$2)</f>
        <v>RAZON SOCIAL: SAC</v>
      </c>
      <c r="C2" s="1"/>
      <c r="D2" s="1"/>
      <c r="E2" s="1"/>
      <c r="F2" s="2"/>
      <c r="AI2" t="s">
        <v>50</v>
      </c>
    </row>
    <row r="3" spans="1:70" ht="12.75" customHeight="1" x14ac:dyDescent="0.25">
      <c r="B3" s="1" t="str">
        <f>CONCATENATE("RUC: ",'Datos Eº'!$B$3)</f>
        <v>RUC: 20000000004</v>
      </c>
      <c r="C3" s="1"/>
      <c r="D3" s="1"/>
      <c r="E3" s="1"/>
    </row>
    <row r="4" spans="1:70" ht="15" customHeight="1" x14ac:dyDescent="0.25">
      <c r="A4" s="3"/>
      <c r="B4" s="3" t="s">
        <v>0</v>
      </c>
      <c r="C4" s="3"/>
      <c r="D4" s="3"/>
      <c r="E4" s="3"/>
    </row>
    <row r="5" spans="1:70" ht="15" customHeight="1" x14ac:dyDescent="0.25">
      <c r="B5" s="4" t="s">
        <v>110</v>
      </c>
      <c r="C5" s="4"/>
      <c r="D5" s="4"/>
      <c r="E5" s="5"/>
    </row>
    <row r="6" spans="1:70" ht="12" customHeight="1" x14ac:dyDescent="0.25">
      <c r="F6" s="6"/>
    </row>
    <row r="7" spans="1:70" s="7" customFormat="1" ht="16.5" customHeight="1" x14ac:dyDescent="0.25">
      <c r="B7" s="199" t="s">
        <v>1</v>
      </c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214" t="s">
        <v>2</v>
      </c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07" t="s">
        <v>3</v>
      </c>
      <c r="AK7" s="208"/>
      <c r="AL7" s="208"/>
      <c r="AM7" s="208"/>
      <c r="AN7" s="208"/>
      <c r="AO7" s="208"/>
      <c r="AP7" s="208"/>
      <c r="AQ7" s="208"/>
      <c r="AR7" s="208"/>
      <c r="AS7" s="208"/>
      <c r="AT7" s="209"/>
      <c r="AU7" s="210" t="s">
        <v>4</v>
      </c>
      <c r="AV7" s="211"/>
      <c r="AW7" s="211"/>
      <c r="AX7" s="212"/>
      <c r="AY7" s="200" t="s">
        <v>54</v>
      </c>
      <c r="AZ7" s="204" t="s">
        <v>5</v>
      </c>
      <c r="BA7" s="204"/>
      <c r="BB7" s="204"/>
      <c r="BC7" s="204"/>
      <c r="BD7" s="204"/>
      <c r="BE7" s="204" t="s">
        <v>79</v>
      </c>
    </row>
    <row r="8" spans="1:70" s="7" customFormat="1" ht="16.5" customHeight="1" x14ac:dyDescent="0.25">
      <c r="B8" s="190" t="s">
        <v>6</v>
      </c>
      <c r="C8" s="190" t="s">
        <v>46</v>
      </c>
      <c r="D8" s="190" t="s">
        <v>47</v>
      </c>
      <c r="E8" s="190" t="s">
        <v>45</v>
      </c>
      <c r="F8" s="215" t="s">
        <v>7</v>
      </c>
      <c r="G8" s="190" t="s">
        <v>62</v>
      </c>
      <c r="H8" s="199" t="s">
        <v>61</v>
      </c>
      <c r="I8" s="199" t="s">
        <v>63</v>
      </c>
      <c r="J8" s="199" t="s">
        <v>94</v>
      </c>
      <c r="K8" s="199" t="s">
        <v>88</v>
      </c>
      <c r="L8" s="199" t="s">
        <v>89</v>
      </c>
      <c r="M8" s="190" t="s">
        <v>77</v>
      </c>
      <c r="N8" s="190" t="s">
        <v>64</v>
      </c>
      <c r="O8" s="190" t="s">
        <v>8</v>
      </c>
      <c r="P8" s="217" t="s">
        <v>66</v>
      </c>
      <c r="Q8" s="190" t="s">
        <v>57</v>
      </c>
      <c r="R8" s="190" t="s">
        <v>67</v>
      </c>
      <c r="S8" s="190" t="s">
        <v>10</v>
      </c>
      <c r="T8" s="190" t="s">
        <v>65</v>
      </c>
      <c r="U8" s="190" t="s">
        <v>68</v>
      </c>
      <c r="V8" s="199" t="s">
        <v>16</v>
      </c>
      <c r="W8" s="190" t="s">
        <v>72</v>
      </c>
      <c r="X8" s="195" t="s">
        <v>73</v>
      </c>
      <c r="Y8" s="195" t="s">
        <v>9</v>
      </c>
      <c r="Z8" s="195" t="s">
        <v>84</v>
      </c>
      <c r="AA8" s="195" t="s">
        <v>85</v>
      </c>
      <c r="AB8" s="195" t="s">
        <v>78</v>
      </c>
      <c r="AC8" s="195" t="s">
        <v>87</v>
      </c>
      <c r="AD8" s="195" t="s">
        <v>82</v>
      </c>
      <c r="AE8" s="195" t="s">
        <v>81</v>
      </c>
      <c r="AF8" s="195" t="s">
        <v>90</v>
      </c>
      <c r="AG8" s="195" t="s">
        <v>80</v>
      </c>
      <c r="AH8" s="195" t="s">
        <v>96</v>
      </c>
      <c r="AI8" s="195" t="s">
        <v>11</v>
      </c>
      <c r="AJ8" s="197"/>
      <c r="AK8" s="198"/>
      <c r="AL8" s="192" t="s">
        <v>12</v>
      </c>
      <c r="AM8" s="193"/>
      <c r="AN8" s="193"/>
      <c r="AO8" s="194"/>
      <c r="AP8" s="202" t="s">
        <v>75</v>
      </c>
      <c r="AQ8" s="202" t="s">
        <v>83</v>
      </c>
      <c r="AR8" s="202" t="s">
        <v>13</v>
      </c>
      <c r="AS8" s="202" t="s">
        <v>14</v>
      </c>
      <c r="AT8" s="202" t="s">
        <v>15</v>
      </c>
      <c r="AU8" s="200" t="s">
        <v>74</v>
      </c>
      <c r="AV8" s="200" t="s">
        <v>69</v>
      </c>
      <c r="AW8" s="200" t="s">
        <v>70</v>
      </c>
      <c r="AX8" s="200" t="s">
        <v>58</v>
      </c>
      <c r="AY8" s="213"/>
      <c r="AZ8" s="205" t="s">
        <v>93</v>
      </c>
      <c r="BA8" s="205" t="s">
        <v>16</v>
      </c>
      <c r="BB8" s="205" t="s">
        <v>95</v>
      </c>
      <c r="BC8" s="205" t="s">
        <v>98</v>
      </c>
      <c r="BD8" s="205" t="s">
        <v>71</v>
      </c>
      <c r="BE8" s="204"/>
    </row>
    <row r="9" spans="1:70" s="7" customFormat="1" ht="13.5" customHeight="1" x14ac:dyDescent="0.25">
      <c r="B9" s="191"/>
      <c r="C9" s="191"/>
      <c r="D9" s="191"/>
      <c r="E9" s="191"/>
      <c r="F9" s="216"/>
      <c r="G9" s="191"/>
      <c r="H9" s="199"/>
      <c r="I9" s="199"/>
      <c r="J9" s="199"/>
      <c r="K9" s="199"/>
      <c r="L9" s="199"/>
      <c r="M9" s="191"/>
      <c r="N9" s="191"/>
      <c r="O9" s="191"/>
      <c r="P9" s="218"/>
      <c r="Q9" s="191"/>
      <c r="R9" s="191"/>
      <c r="S9" s="191"/>
      <c r="T9" s="191"/>
      <c r="U9" s="191"/>
      <c r="V9" s="199"/>
      <c r="W9" s="191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8" t="s">
        <v>17</v>
      </c>
      <c r="AK9" s="8" t="s">
        <v>10</v>
      </c>
      <c r="AL9" s="8" t="s">
        <v>18</v>
      </c>
      <c r="AM9" s="8" t="s">
        <v>30</v>
      </c>
      <c r="AN9" s="8" t="s">
        <v>59</v>
      </c>
      <c r="AO9" s="8" t="s">
        <v>19</v>
      </c>
      <c r="AP9" s="203"/>
      <c r="AQ9" s="203"/>
      <c r="AR9" s="203"/>
      <c r="AS9" s="203"/>
      <c r="AT9" s="203"/>
      <c r="AU9" s="201"/>
      <c r="AV9" s="201"/>
      <c r="AW9" s="201"/>
      <c r="AX9" s="201"/>
      <c r="AY9" s="201"/>
      <c r="AZ9" s="206"/>
      <c r="BA9" s="206"/>
      <c r="BB9" s="206"/>
      <c r="BC9" s="206"/>
      <c r="BD9" s="206"/>
      <c r="BE9" s="204"/>
    </row>
    <row r="10" spans="1:70" s="7" customFormat="1" ht="16.5" customHeight="1" x14ac:dyDescent="0.25">
      <c r="A10" s="3"/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10">
        <v>6</v>
      </c>
      <c r="H10" s="10">
        <v>7</v>
      </c>
      <c r="I10" s="10">
        <v>8</v>
      </c>
      <c r="J10" s="10"/>
      <c r="K10" s="10"/>
      <c r="L10" s="10"/>
      <c r="M10" s="10">
        <v>9</v>
      </c>
      <c r="N10" s="10">
        <v>10</v>
      </c>
      <c r="O10" s="9">
        <v>11</v>
      </c>
      <c r="P10" s="9">
        <v>12</v>
      </c>
      <c r="Q10" s="9">
        <v>13</v>
      </c>
      <c r="R10" s="9">
        <v>14</v>
      </c>
      <c r="S10" s="9">
        <v>15</v>
      </c>
      <c r="T10" s="9">
        <v>16</v>
      </c>
      <c r="U10" s="9">
        <v>17</v>
      </c>
      <c r="V10" s="9">
        <v>18</v>
      </c>
      <c r="W10" s="9">
        <v>19</v>
      </c>
      <c r="X10" s="11">
        <v>20</v>
      </c>
      <c r="Y10" s="11">
        <v>21</v>
      </c>
      <c r="Z10" s="11">
        <v>22</v>
      </c>
      <c r="AA10" s="11">
        <v>23</v>
      </c>
      <c r="AB10" s="11">
        <v>24</v>
      </c>
      <c r="AC10" s="11">
        <v>25</v>
      </c>
      <c r="AD10" s="11">
        <v>26</v>
      </c>
      <c r="AE10" s="11">
        <v>27</v>
      </c>
      <c r="AF10" s="11">
        <v>28</v>
      </c>
      <c r="AG10" s="11">
        <v>29</v>
      </c>
      <c r="AH10" s="11">
        <v>30</v>
      </c>
      <c r="AI10" s="11">
        <v>31</v>
      </c>
      <c r="AJ10" s="12">
        <v>32</v>
      </c>
      <c r="AK10" s="12">
        <v>33</v>
      </c>
      <c r="AL10" s="12">
        <v>34</v>
      </c>
      <c r="AM10" s="12">
        <v>35</v>
      </c>
      <c r="AN10" s="12">
        <v>36</v>
      </c>
      <c r="AO10" s="12">
        <v>37</v>
      </c>
      <c r="AP10" s="12">
        <v>38</v>
      </c>
      <c r="AQ10" s="12">
        <v>39</v>
      </c>
      <c r="AR10" s="12">
        <v>40</v>
      </c>
      <c r="AS10" s="12">
        <v>41</v>
      </c>
      <c r="AT10" s="12">
        <v>42</v>
      </c>
      <c r="AU10" s="13">
        <v>43</v>
      </c>
      <c r="AV10" s="13">
        <v>44</v>
      </c>
      <c r="AW10" s="13">
        <v>45</v>
      </c>
      <c r="AX10" s="13">
        <v>46</v>
      </c>
      <c r="AY10" s="13">
        <v>47</v>
      </c>
      <c r="AZ10" s="14">
        <v>48</v>
      </c>
      <c r="BA10" s="14">
        <v>49</v>
      </c>
      <c r="BB10" s="14">
        <v>50</v>
      </c>
      <c r="BC10" s="14">
        <v>50</v>
      </c>
      <c r="BD10" s="14">
        <v>51</v>
      </c>
      <c r="BE10" s="14">
        <v>52</v>
      </c>
      <c r="BR10" s="3"/>
    </row>
    <row r="11" spans="1:70" s="18" customFormat="1" x14ac:dyDescent="0.25">
      <c r="A11" s="3"/>
      <c r="B11" s="101">
        <v>1</v>
      </c>
      <c r="C11" s="102" t="s">
        <v>99</v>
      </c>
      <c r="D11" s="102"/>
      <c r="E11" s="102"/>
      <c r="F11" s="103"/>
      <c r="G11" s="104"/>
      <c r="H11" s="113"/>
      <c r="I11" s="113">
        <v>45352</v>
      </c>
      <c r="J11" s="114">
        <v>3</v>
      </c>
      <c r="K11" s="115"/>
      <c r="L11" s="113"/>
      <c r="M11" s="116"/>
      <c r="N11" s="117" t="s">
        <v>109</v>
      </c>
      <c r="O11" s="106">
        <v>30</v>
      </c>
      <c r="P11" s="134">
        <f>8*(O11-5)</f>
        <v>200</v>
      </c>
      <c r="Q11" s="118"/>
      <c r="R11" s="134" t="s">
        <v>49</v>
      </c>
      <c r="S11" s="118"/>
      <c r="T11" s="119" t="s">
        <v>51</v>
      </c>
      <c r="U11" s="109"/>
      <c r="V11" s="107" t="s">
        <v>49</v>
      </c>
      <c r="W11" s="120">
        <v>2300</v>
      </c>
      <c r="X11" s="136">
        <f>IF(AQ11&lt;&gt;"",W11/30*(O11+Q11),W11/30*O11)</f>
        <v>2300</v>
      </c>
      <c r="Y11" s="137">
        <f>IF(R11="SI",$AV$27,0)</f>
        <v>0</v>
      </c>
      <c r="Z11" s="100"/>
      <c r="AA11" s="100"/>
      <c r="AB11" s="100"/>
      <c r="AC11" s="100"/>
      <c r="AD11" s="100"/>
      <c r="AE11" s="100"/>
      <c r="AF11" s="100"/>
      <c r="AG11" s="100"/>
      <c r="AH11" s="121"/>
      <c r="AI11" s="17">
        <f>SUM(X11:AH11)</f>
        <v>2300</v>
      </c>
      <c r="AJ11" s="110">
        <f>IF(T11="ONP",ROUND((VLOOKUP(T11,$AT$34:$AX$43,3,0)*(AI11-AB11-AC11-AD11-AG11-AQ11)),2),0)</f>
        <v>0</v>
      </c>
      <c r="AK11" s="137">
        <f>IF(S11="SI",$AV$29,0)</f>
        <v>0</v>
      </c>
      <c r="AL11" s="139">
        <f>IF(OR(T11="ONP",T11=""),0,ROUND((VLOOKUP(T11,$AT$34:$AX$43,3,0)*(AI11-AB11-AC11-AD11-AG11-AQ11)),2))</f>
        <v>230</v>
      </c>
      <c r="AM11" s="110">
        <f>IF(OR(T11="ONP",T11=""),0,ROUND((VLOOKUP(T11,$AT$34:$AX$43,4,0)*(AI11-AB11-AC11-AD11-AG11-AQ11)),2))</f>
        <v>39.1</v>
      </c>
      <c r="AN11" s="110">
        <f>IF(OR(T11="ONP",T11=""),0,ROUND((VLOOKUP(T11,$AT$34:$AX$43,5,0)*(AI11-AB11-AC11-AD11-AG11-AQ11)),2))</f>
        <v>0</v>
      </c>
      <c r="AO11" s="110">
        <f>SUM(AL11:AN11)</f>
        <v>269.10000000000002</v>
      </c>
      <c r="AP11" s="123"/>
      <c r="AQ11" s="122"/>
      <c r="AR11" s="122"/>
      <c r="AS11" s="122"/>
      <c r="AT11" s="110">
        <f>AJ11+AK11+AO11+AP11+AQ11+AR11+AS11</f>
        <v>269.10000000000002</v>
      </c>
      <c r="AU11" s="110">
        <f>IF(AI11-AT11+AW11+AV11+AX11&gt;0,AI11-AT11+AW11+AV11+AX11,0)</f>
        <v>2030.9</v>
      </c>
      <c r="AV11" s="122"/>
      <c r="AW11" s="122"/>
      <c r="AX11" s="122"/>
      <c r="AY11" s="110">
        <f>+AI11+AV11+AW11+AX11</f>
        <v>2300</v>
      </c>
      <c r="AZ11" s="110">
        <f>IF((AI11-AB11-AC11-AD11-AG11-AQ11)&gt;$AV$26,(AI11-AB11-AC11-AD11-AG11-AQ11)*$AV$28,$AV$26*$AV$28)</f>
        <v>207</v>
      </c>
      <c r="BA11" s="122"/>
      <c r="BB11" s="122"/>
      <c r="BC11" s="122"/>
      <c r="BD11" s="110">
        <f>SUM(AZ11:BC11)</f>
        <v>207</v>
      </c>
      <c r="BE11" s="144" t="s">
        <v>113</v>
      </c>
      <c r="BI11" s="112"/>
      <c r="BR11" s="19"/>
    </row>
    <row r="12" spans="1:70" s="141" customFormat="1" x14ac:dyDescent="0.25">
      <c r="B12" s="124">
        <v>2</v>
      </c>
      <c r="C12" s="125" t="s">
        <v>97</v>
      </c>
      <c r="D12" s="125"/>
      <c r="E12" s="125"/>
      <c r="F12" s="126" t="str">
        <f t="shared" ref="F12" si="0">CONCATENATE(C12," ",D12," ",E12)</f>
        <v xml:space="preserve">PEREZ  </v>
      </c>
      <c r="G12" s="127"/>
      <c r="H12" s="128">
        <v>24167</v>
      </c>
      <c r="I12" s="128">
        <v>45054</v>
      </c>
      <c r="J12" s="129">
        <v>5</v>
      </c>
      <c r="K12" s="130"/>
      <c r="L12" s="128"/>
      <c r="M12" s="131"/>
      <c r="N12" s="132" t="s">
        <v>108</v>
      </c>
      <c r="O12" s="133">
        <v>30</v>
      </c>
      <c r="P12" s="134">
        <f t="shared" ref="P12:P14" si="1">8*(O12-5)</f>
        <v>200</v>
      </c>
      <c r="Q12" s="134"/>
      <c r="R12" s="134" t="s">
        <v>49</v>
      </c>
      <c r="S12" s="134" t="s">
        <v>49</v>
      </c>
      <c r="T12" s="135" t="s">
        <v>17</v>
      </c>
      <c r="U12" s="136"/>
      <c r="V12" s="134" t="s">
        <v>49</v>
      </c>
      <c r="W12" s="136">
        <v>1800</v>
      </c>
      <c r="X12" s="136">
        <f t="shared" ref="X12:X14" si="2">IF(AQ12&lt;&gt;"",W12/30*(O12+Q12),W12/30*O12)</f>
        <v>1800</v>
      </c>
      <c r="Y12" s="137">
        <f>IF(R12="SI",$AV$27,0)</f>
        <v>0</v>
      </c>
      <c r="Z12" s="137"/>
      <c r="AA12" s="137"/>
      <c r="AB12" s="137"/>
      <c r="AC12" s="137"/>
      <c r="AD12" s="137"/>
      <c r="AE12" s="137">
        <f>+W12-X12</f>
        <v>0</v>
      </c>
      <c r="AF12" s="137"/>
      <c r="AG12" s="137"/>
      <c r="AH12" s="138"/>
      <c r="AI12" s="137">
        <f>SUM(X12:AH12)</f>
        <v>1800</v>
      </c>
      <c r="AJ12" s="139">
        <f>IF(T12="ONP",ROUND((VLOOKUP(T12,$AT$34:$AX$43,3,0)*(AI12-AB12-AC12-AD12-AG12-AQ12)),2),0)</f>
        <v>234</v>
      </c>
      <c r="AK12" s="137">
        <f>IF(S12="SI",$AV$29,0)</f>
        <v>0</v>
      </c>
      <c r="AL12" s="139">
        <f>IF(OR(T12="ONP",T12=""),0,ROUND((VLOOKUP(T12,$AT$34:$AX$43,3,0)*(AI12-AB12-AC12-AD12-AG12-AQ12)),2))</f>
        <v>0</v>
      </c>
      <c r="AM12" s="139">
        <f>IF(OR(T12="ONP",T12=""),0,ROUND((VLOOKUP(T12,$AT$34:$AX$43,4,0)*(AI12-AB12-AC12-AD12-AG12-AQ12)),2))</f>
        <v>0</v>
      </c>
      <c r="AN12" s="139">
        <f>IF(OR(T12="ONP",T12=""),0,ROUND((VLOOKUP(T12,$AT$34:$AX$43,5,0)*(AI12-AB12-AC12-AD12-AG12-AQ12)),2))</f>
        <v>0</v>
      </c>
      <c r="AO12" s="139">
        <f>SUM(AL12:AN12)</f>
        <v>0</v>
      </c>
      <c r="AP12" s="140"/>
      <c r="AQ12" s="139"/>
      <c r="AR12" s="139"/>
      <c r="AS12" s="139"/>
      <c r="AT12" s="139">
        <f>AJ12+AK12+AO12+AP12+AQ12+AR12+AS12</f>
        <v>234</v>
      </c>
      <c r="AU12" s="139">
        <f>IF(AI12-AT12+AW12+AV12+AX12&gt;0,AI12-AT12+AW12+AV12+AX12,0)</f>
        <v>1566</v>
      </c>
      <c r="AV12" s="139"/>
      <c r="AW12" s="139"/>
      <c r="AX12" s="139"/>
      <c r="AY12" s="139">
        <f>+AI12+AV12+AW12+AX12</f>
        <v>1800</v>
      </c>
      <c r="AZ12" s="139">
        <f>IF((AI12-AB12-AC12-AD12-AG12-AQ12)&gt;$AV$26,(AI12-AB12-AC12-AD12-AG12-AQ12)*$AV$28,$AV$26*$AV$28)</f>
        <v>162</v>
      </c>
      <c r="BA12" s="139"/>
      <c r="BB12" s="139"/>
      <c r="BC12" s="139"/>
      <c r="BD12" s="139">
        <f>SUM(AZ12:BC12)</f>
        <v>162</v>
      </c>
      <c r="BE12" s="144" t="s">
        <v>114</v>
      </c>
      <c r="BI12" s="142"/>
      <c r="BR12" s="15"/>
    </row>
    <row r="13" spans="1:70" s="18" customFormat="1" x14ac:dyDescent="0.25">
      <c r="A13" s="3"/>
      <c r="B13" s="101">
        <v>3</v>
      </c>
      <c r="C13" s="102" t="s">
        <v>97</v>
      </c>
      <c r="D13" s="102"/>
      <c r="E13" s="102"/>
      <c r="F13" s="103"/>
      <c r="G13" s="104"/>
      <c r="H13" s="113">
        <v>30074</v>
      </c>
      <c r="I13" s="105">
        <v>45054</v>
      </c>
      <c r="J13" s="114">
        <v>5</v>
      </c>
      <c r="K13" s="115"/>
      <c r="L13" s="113"/>
      <c r="M13" s="116"/>
      <c r="N13" s="117" t="s">
        <v>108</v>
      </c>
      <c r="O13" s="133">
        <v>30</v>
      </c>
      <c r="P13" s="134">
        <f t="shared" si="1"/>
        <v>200</v>
      </c>
      <c r="Q13" s="118"/>
      <c r="R13" s="107" t="s">
        <v>49</v>
      </c>
      <c r="S13" s="118"/>
      <c r="T13" s="108" t="s">
        <v>17</v>
      </c>
      <c r="U13" s="109"/>
      <c r="V13" s="107" t="s">
        <v>49</v>
      </c>
      <c r="W13" s="109">
        <v>1750</v>
      </c>
      <c r="X13" s="136">
        <f t="shared" si="2"/>
        <v>1750</v>
      </c>
      <c r="Y13" s="137">
        <f>IF(R13="SI",$AV$27,0)</f>
        <v>0</v>
      </c>
      <c r="Z13" s="100"/>
      <c r="AA13" s="100"/>
      <c r="AB13" s="100"/>
      <c r="AC13" s="100"/>
      <c r="AD13" s="100"/>
      <c r="AE13" s="137">
        <f>+W13-X13</f>
        <v>0</v>
      </c>
      <c r="AF13" s="100"/>
      <c r="AG13" s="100"/>
      <c r="AH13" s="121"/>
      <c r="AI13" s="17">
        <f>SUM(X13:AH13)</f>
        <v>1750</v>
      </c>
      <c r="AJ13" s="110">
        <f>IF(T13="ONP",ROUND((VLOOKUP(T13,$AT$34:$AX$43,3,0)*(AI13-AB13-AC13-AD13-AG13-AQ13)),2),0)</f>
        <v>227.5</v>
      </c>
      <c r="AK13" s="17">
        <f>IF(S13="SI",$AV$29,0)</f>
        <v>0</v>
      </c>
      <c r="AL13" s="110">
        <f>IF(OR(T13="ONP",T13=""),0,ROUND((VLOOKUP(T13,$AT$34:$AX$43,3,0)*(AI13-AB13-AC13-AD13-AG13-AQ13)),2))</f>
        <v>0</v>
      </c>
      <c r="AM13" s="110">
        <f>IF(OR(T13="ONP",T13=""),0,ROUND((VLOOKUP(T13,$AT$34:$AX$43,4,0)*(AI13-AB13-AC13-AD13-AG13-AQ13)),2))</f>
        <v>0</v>
      </c>
      <c r="AN13" s="110">
        <f>IF(OR(T13="ONP",T13=""),0,ROUND((VLOOKUP(T13,$AT$34:$AX$43,5,0)*(AI13-AB13-AC13-AD13-AG13-AQ13)),2))</f>
        <v>0</v>
      </c>
      <c r="AO13" s="110">
        <f>SUM(AL13:AN13)</f>
        <v>0</v>
      </c>
      <c r="AP13" s="111"/>
      <c r="AQ13" s="110"/>
      <c r="AR13" s="110"/>
      <c r="AS13" s="110"/>
      <c r="AT13" s="110">
        <f t="shared" ref="AT13" si="3">AJ13+AK13+AO13+AP13+AQ13+AR13+AS13</f>
        <v>227.5</v>
      </c>
      <c r="AU13" s="110">
        <f>IF(AI13-AT13+AW13+AV13+AX13&gt;0,AI13-AT13+AW13+AV13+AX13,0)</f>
        <v>1522.5</v>
      </c>
      <c r="AV13" s="110"/>
      <c r="AW13" s="110"/>
      <c r="AX13" s="110"/>
      <c r="AY13" s="110">
        <f>+AI13+AV13+AW13+AX13</f>
        <v>1750</v>
      </c>
      <c r="AZ13" s="110">
        <f>IF((AI13-AB13-AC13-AD13-AG13-AQ13)&gt;$AV$26,(AI13-AB13-AC13-AD13-AG13-AQ13)*$AV$28,$AV$26*$AV$28)</f>
        <v>157.5</v>
      </c>
      <c r="BA13" s="110"/>
      <c r="BB13" s="110"/>
      <c r="BC13" s="110"/>
      <c r="BD13" s="110">
        <f>SUM(AZ13:BC13)</f>
        <v>157.5</v>
      </c>
      <c r="BE13" s="144" t="s">
        <v>115</v>
      </c>
      <c r="BI13" s="112"/>
      <c r="BR13" s="19"/>
    </row>
    <row r="14" spans="1:70" s="18" customFormat="1" x14ac:dyDescent="0.25">
      <c r="A14" s="3"/>
      <c r="B14" s="124">
        <v>4</v>
      </c>
      <c r="C14" s="102" t="s">
        <v>97</v>
      </c>
      <c r="D14" s="102"/>
      <c r="E14" s="102"/>
      <c r="F14" s="103"/>
      <c r="G14" s="104"/>
      <c r="H14" s="113">
        <v>32735</v>
      </c>
      <c r="I14" s="113">
        <v>45054</v>
      </c>
      <c r="J14" s="114">
        <v>5</v>
      </c>
      <c r="K14" s="115"/>
      <c r="L14" s="113"/>
      <c r="M14" s="116"/>
      <c r="N14" s="117" t="s">
        <v>109</v>
      </c>
      <c r="O14" s="133">
        <v>30</v>
      </c>
      <c r="P14" s="134">
        <f t="shared" si="1"/>
        <v>200</v>
      </c>
      <c r="Q14" s="118"/>
      <c r="R14" s="107" t="s">
        <v>49</v>
      </c>
      <c r="S14" s="118"/>
      <c r="T14" s="108" t="s">
        <v>17</v>
      </c>
      <c r="U14" s="109"/>
      <c r="V14" s="107" t="s">
        <v>49</v>
      </c>
      <c r="W14" s="109">
        <v>2000</v>
      </c>
      <c r="X14" s="136">
        <f t="shared" si="2"/>
        <v>2000.0000000000002</v>
      </c>
      <c r="Y14" s="137">
        <f>IF(R14="SI",$AV$27,0)</f>
        <v>0</v>
      </c>
      <c r="Z14" s="100"/>
      <c r="AA14" s="100"/>
      <c r="AB14" s="100"/>
      <c r="AC14" s="100"/>
      <c r="AD14" s="100"/>
      <c r="AE14" s="137">
        <f>+W14-X14</f>
        <v>0</v>
      </c>
      <c r="AF14" s="100"/>
      <c r="AG14" s="100"/>
      <c r="AH14" s="121"/>
      <c r="AI14" s="17">
        <f>SUM(X14:AH14)</f>
        <v>2000.0000000000002</v>
      </c>
      <c r="AJ14" s="110">
        <f>IF(T14="ONP",ROUND((VLOOKUP(T14,$AT$34:$AX$43,3,0)*(AI14-AB14-AC14-AD14-AG14-AQ14)),2),0)</f>
        <v>260</v>
      </c>
      <c r="AK14" s="17">
        <f>IF(S14="SI",$AV$29,0)</f>
        <v>0</v>
      </c>
      <c r="AL14" s="110">
        <f>IF(OR(T14="ONP",T14=""),0,ROUND((VLOOKUP(T14,$AT$34:$AX$43,3,0)*(AI14-AB14-AC14-AD14-AG14-AQ14)),2))</f>
        <v>0</v>
      </c>
      <c r="AM14" s="110">
        <f>IF(OR(T14="ONP",T14=""),0,ROUND((VLOOKUP(T14,$AT$34:$AX$43,4,0)*(AI14-AB14-AC14-AD14-AG14-AQ14)),2))</f>
        <v>0</v>
      </c>
      <c r="AN14" s="110">
        <f>IF(OR(T14="ONP",T14=""),0,ROUND((VLOOKUP(T14,$AT$34:$AX$43,5,0)*(AI14-AB14-AC14-AD14-AG14-AQ14)),2))</f>
        <v>0</v>
      </c>
      <c r="AO14" s="110">
        <f>SUM(AL14:AN14)</f>
        <v>0</v>
      </c>
      <c r="AP14" s="111"/>
      <c r="AQ14" s="110"/>
      <c r="AR14" s="110"/>
      <c r="AS14" s="110"/>
      <c r="AT14" s="110">
        <f>AJ14+AK14+AO14+AP14+AQ14+AR14+AS14</f>
        <v>260</v>
      </c>
      <c r="AU14" s="110">
        <f>IF(AI14-AT14+AW14+AV14+AX14&gt;0,AI14-AT14+AW14+AV14+AX14,0)</f>
        <v>1740.0000000000002</v>
      </c>
      <c r="AV14" s="110"/>
      <c r="AW14" s="110"/>
      <c r="AX14" s="110"/>
      <c r="AY14" s="110">
        <f>+AI14+AV14+AW14+AX14</f>
        <v>2000.0000000000002</v>
      </c>
      <c r="AZ14" s="110">
        <f>IF((AI14-AB14-AC14-AD14-AG14-AQ14)&gt;$AV$26,(AI14-AB14-AC14-AD14-AG14-AQ14)*$AV$28,$AV$26*$AV$28)</f>
        <v>180</v>
      </c>
      <c r="BA14" s="110"/>
      <c r="BB14" s="110"/>
      <c r="BC14" s="110"/>
      <c r="BD14" s="110">
        <f>SUM(AZ14:BC14)</f>
        <v>180</v>
      </c>
      <c r="BE14" s="144" t="s">
        <v>116</v>
      </c>
      <c r="BI14" s="112"/>
      <c r="BR14" s="19"/>
    </row>
    <row r="15" spans="1:70" x14ac:dyDescent="0.25"/>
    <row r="16" spans="1:70" s="7" customFormat="1" x14ac:dyDescent="0.25">
      <c r="A16" s="20"/>
      <c r="B16" s="21"/>
      <c r="C16" s="21"/>
      <c r="D16" s="21"/>
      <c r="E16" s="21"/>
      <c r="F16" s="22"/>
      <c r="G16" s="22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>
        <f>SUM(R12:R12)</f>
        <v>0</v>
      </c>
      <c r="S16" s="23">
        <f>SUM(S12:S12)</f>
        <v>0</v>
      </c>
      <c r="T16" s="23"/>
      <c r="U16" s="24"/>
      <c r="V16" s="25"/>
      <c r="W16" s="23">
        <f>SUM(W11:W14)</f>
        <v>7850</v>
      </c>
      <c r="X16" s="23">
        <f>SUM(X11:X14)</f>
        <v>7850</v>
      </c>
      <c r="Y16" s="23">
        <f t="shared" ref="Y16:AE16" si="4">SUM(Y11:Y14)</f>
        <v>0</v>
      </c>
      <c r="Z16" s="23">
        <f t="shared" si="4"/>
        <v>0</v>
      </c>
      <c r="AA16" s="23">
        <f t="shared" si="4"/>
        <v>0</v>
      </c>
      <c r="AB16" s="23">
        <f t="shared" si="4"/>
        <v>0</v>
      </c>
      <c r="AC16" s="23">
        <f t="shared" si="4"/>
        <v>0</v>
      </c>
      <c r="AD16" s="23">
        <f t="shared" si="4"/>
        <v>0</v>
      </c>
      <c r="AE16" s="23">
        <f t="shared" si="4"/>
        <v>0</v>
      </c>
      <c r="AF16" s="23"/>
      <c r="AG16" s="23"/>
      <c r="AH16" s="23"/>
      <c r="AI16" s="23">
        <f>SUM(AI11:AI14)</f>
        <v>7850</v>
      </c>
      <c r="AJ16" s="151">
        <f>SUM(AJ11:AJ14)</f>
        <v>721.5</v>
      </c>
      <c r="AK16" s="23">
        <f>SUM(AK11:AK14)</f>
        <v>0</v>
      </c>
      <c r="AL16" s="23">
        <f t="shared" ref="AL16:AS16" si="5">SUM(AL11:AL14)</f>
        <v>230</v>
      </c>
      <c r="AM16" s="23">
        <f t="shared" si="5"/>
        <v>39.1</v>
      </c>
      <c r="AN16" s="23">
        <f t="shared" si="5"/>
        <v>0</v>
      </c>
      <c r="AO16" s="23">
        <f t="shared" si="5"/>
        <v>269.10000000000002</v>
      </c>
      <c r="AP16" s="23">
        <f t="shared" si="5"/>
        <v>0</v>
      </c>
      <c r="AQ16" s="23">
        <f t="shared" si="5"/>
        <v>0</v>
      </c>
      <c r="AR16" s="23">
        <f t="shared" si="5"/>
        <v>0</v>
      </c>
      <c r="AS16" s="23">
        <f t="shared" si="5"/>
        <v>0</v>
      </c>
      <c r="AT16" s="23">
        <f>SUM(AT11:AT14)</f>
        <v>990.6</v>
      </c>
      <c r="AU16" s="23">
        <f>SUM(AU11:AU14)</f>
        <v>6859.4</v>
      </c>
      <c r="AV16" s="23">
        <f t="shared" ref="AV16:AY16" si="6">SUM(AV11:AV14)</f>
        <v>0</v>
      </c>
      <c r="AW16" s="23">
        <f t="shared" si="6"/>
        <v>0</v>
      </c>
      <c r="AX16" s="23">
        <f t="shared" si="6"/>
        <v>0</v>
      </c>
      <c r="AY16" s="23">
        <f t="shared" si="6"/>
        <v>7850</v>
      </c>
      <c r="AZ16" s="151">
        <f>SUM(AZ11:AZ14)</f>
        <v>706.5</v>
      </c>
      <c r="BA16" s="23"/>
      <c r="BB16" s="23"/>
      <c r="BC16" s="23"/>
      <c r="BD16" s="23">
        <f>SUM(BD11:BD14)</f>
        <v>706.5</v>
      </c>
      <c r="BE16" s="145"/>
    </row>
    <row r="17" spans="1:58" s="30" customFormat="1" x14ac:dyDescent="0.25">
      <c r="A17" s="26"/>
      <c r="B17" s="27"/>
      <c r="C17" s="27"/>
      <c r="D17" s="27"/>
      <c r="E17" s="27"/>
      <c r="F17" s="28"/>
      <c r="G17" s="29"/>
      <c r="H17" s="28"/>
      <c r="I17" s="28"/>
      <c r="J17" s="28"/>
      <c r="K17" s="28"/>
      <c r="L17" s="28"/>
      <c r="M17" s="28"/>
      <c r="N17" s="28"/>
      <c r="O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31"/>
      <c r="AU17" s="28"/>
      <c r="AV17" s="28"/>
      <c r="AW17" s="28"/>
      <c r="AX17" s="28"/>
      <c r="AY17" s="28"/>
      <c r="AZ17" s="28"/>
      <c r="BE17" s="146"/>
    </row>
    <row r="18" spans="1:58" x14ac:dyDescent="0.25">
      <c r="A18" s="32"/>
      <c r="B18" s="27"/>
      <c r="C18" s="27"/>
      <c r="D18" s="27"/>
      <c r="E18" s="27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Y18" s="19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28"/>
      <c r="AP18" s="34"/>
      <c r="AQ18" s="34"/>
      <c r="AR18" s="34"/>
      <c r="AS18" s="34"/>
      <c r="AT18" s="35"/>
      <c r="AU18" s="34"/>
      <c r="AV18" s="34"/>
      <c r="AW18" s="34"/>
      <c r="AX18" s="34"/>
      <c r="AY18" s="34"/>
      <c r="AZ18" s="34"/>
    </row>
    <row r="19" spans="1:58" ht="15.75" customHeight="1" x14ac:dyDescent="0.25">
      <c r="B19" s="27"/>
      <c r="C19" s="27"/>
      <c r="E19" s="27"/>
      <c r="R19" s="97"/>
      <c r="T19" s="34"/>
      <c r="U19" s="19"/>
      <c r="V19" s="34"/>
      <c r="W19" s="19"/>
      <c r="X19" s="34"/>
      <c r="Y19" s="19"/>
      <c r="Z19" s="34"/>
      <c r="AA19" s="34"/>
      <c r="AB19" s="34"/>
      <c r="AC19" s="34"/>
      <c r="AO19" s="36"/>
      <c r="AP19" s="35"/>
      <c r="AT19" s="35"/>
      <c r="AU19" s="34"/>
      <c r="AY19" s="36"/>
      <c r="AZ19" s="37"/>
      <c r="BA19" s="38"/>
      <c r="BB19" s="38"/>
      <c r="BC19" s="38"/>
      <c r="BD19" s="38"/>
    </row>
    <row r="20" spans="1:58" x14ac:dyDescent="0.25">
      <c r="A20" s="32"/>
      <c r="B20" s="27"/>
      <c r="C20" s="152">
        <v>6211</v>
      </c>
      <c r="D20" s="153" t="s">
        <v>100</v>
      </c>
      <c r="E20" s="27">
        <f>+X12+X13</f>
        <v>3550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97"/>
      <c r="S20" s="34"/>
      <c r="T20" s="34"/>
      <c r="U20" s="19"/>
      <c r="V20" s="34"/>
      <c r="W20" s="19"/>
      <c r="X20" s="34"/>
      <c r="Y20" s="19"/>
      <c r="Z20" s="34"/>
      <c r="AA20" s="34"/>
      <c r="AB20" s="34"/>
      <c r="AC20" s="34"/>
      <c r="AD20" s="34"/>
      <c r="AI20" s="96"/>
      <c r="AO20" s="34"/>
      <c r="AP20" s="34"/>
      <c r="AQ20" s="34"/>
      <c r="AR20" s="34"/>
      <c r="AS20" s="34"/>
      <c r="AT20" s="35"/>
      <c r="AU20" s="34"/>
      <c r="AV20" s="34"/>
      <c r="AW20" s="34"/>
      <c r="AX20" s="34"/>
      <c r="AY20" s="34"/>
      <c r="AZ20" s="37"/>
      <c r="BA20" s="38"/>
      <c r="BB20" s="38"/>
      <c r="BC20" s="38"/>
      <c r="BD20" s="38"/>
    </row>
    <row r="21" spans="1:58" x14ac:dyDescent="0.25">
      <c r="A21" s="32"/>
      <c r="B21" s="33"/>
      <c r="D21" t="s">
        <v>101</v>
      </c>
      <c r="E21" s="27">
        <f>+X14+X11</f>
        <v>4300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19"/>
      <c r="V21" s="34"/>
      <c r="W21" s="19"/>
      <c r="X21" s="34"/>
      <c r="Y21" s="19"/>
      <c r="Z21" s="34"/>
      <c r="AA21" s="34"/>
      <c r="AB21" s="34"/>
      <c r="AC21" s="34"/>
      <c r="AD21" s="34"/>
      <c r="AL21" s="98"/>
      <c r="AO21" s="34"/>
      <c r="AP21" s="41"/>
      <c r="AQ21" s="34"/>
      <c r="AR21" s="34"/>
      <c r="AS21" s="34"/>
      <c r="AT21" s="35"/>
      <c r="AU21" s="34"/>
      <c r="AV21" s="34"/>
      <c r="AW21" s="34"/>
      <c r="AX21" s="34"/>
      <c r="AY21" s="34"/>
      <c r="AZ21" s="37"/>
      <c r="BA21" s="38"/>
      <c r="BB21" s="38"/>
      <c r="BC21" s="38"/>
      <c r="BD21" s="38"/>
    </row>
    <row r="22" spans="1:58" s="39" customFormat="1" x14ac:dyDescent="0.25">
      <c r="A22" s="42"/>
      <c r="B22" s="43"/>
      <c r="C22" s="154">
        <v>6271</v>
      </c>
      <c r="D22" s="155" t="s">
        <v>102</v>
      </c>
      <c r="E22" s="33">
        <f>+BD12+BD13</f>
        <v>319.5</v>
      </c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9"/>
      <c r="V22" s="34"/>
      <c r="W22" s="19"/>
      <c r="X22" s="34"/>
      <c r="Y22" s="19"/>
      <c r="Z22" s="34"/>
      <c r="AA22" s="34"/>
      <c r="AB22" s="34"/>
      <c r="AC22" s="34"/>
      <c r="AD22" s="34"/>
      <c r="AE22"/>
      <c r="AF22"/>
      <c r="AG22"/>
      <c r="AH22"/>
      <c r="AI22"/>
      <c r="AJ22"/>
      <c r="AK22"/>
      <c r="AL22" s="98"/>
      <c r="AM22"/>
      <c r="AN22"/>
      <c r="AO22" s="34">
        <f>+AO21-AO19</f>
        <v>0</v>
      </c>
      <c r="AP22" s="41"/>
      <c r="AQ22" s="41"/>
      <c r="AR22" s="41"/>
      <c r="AS22" s="41"/>
      <c r="AT22" s="41"/>
      <c r="AU22" s="34"/>
      <c r="AV22" s="41"/>
      <c r="AW22" s="41"/>
      <c r="AX22" s="41"/>
      <c r="AY22" s="34"/>
      <c r="AZ22" s="37"/>
      <c r="BA22" s="38"/>
      <c r="BB22" s="38"/>
      <c r="BC22" s="38"/>
      <c r="BD22" s="38"/>
      <c r="BE22" s="143"/>
      <c r="BF22"/>
    </row>
    <row r="23" spans="1:58" s="39" customFormat="1" x14ac:dyDescent="0.25">
      <c r="A23" s="42"/>
      <c r="D23" s="155" t="s">
        <v>103</v>
      </c>
      <c r="E23" s="36">
        <f>+BD14+BD11</f>
        <v>387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 s="19"/>
      <c r="V23"/>
      <c r="W23" s="19"/>
      <c r="X23"/>
      <c r="Y23" s="19"/>
      <c r="Z23"/>
      <c r="AA23"/>
      <c r="AB23"/>
      <c r="AC23"/>
      <c r="AD23" s="85"/>
      <c r="AE23"/>
      <c r="AF23"/>
      <c r="AG23"/>
      <c r="AH23"/>
      <c r="AI23"/>
      <c r="AJ23"/>
      <c r="AK23"/>
      <c r="AL23"/>
      <c r="AM23"/>
      <c r="AN23"/>
      <c r="AO23" s="85"/>
      <c r="AP23" s="45"/>
      <c r="AQ23" s="46"/>
      <c r="AR23" s="44"/>
      <c r="AS23" s="44"/>
      <c r="AT23" s="44"/>
      <c r="AU23" s="44"/>
      <c r="AV23" s="44"/>
      <c r="AW23" s="44"/>
      <c r="AX23" s="44"/>
      <c r="AY23" s="34"/>
      <c r="AZ23" s="37"/>
      <c r="BA23" s="38"/>
      <c r="BB23" s="38"/>
      <c r="BC23" s="38"/>
      <c r="BD23" s="38"/>
      <c r="BE23" s="143"/>
      <c r="BF23"/>
    </row>
    <row r="24" spans="1:58" s="39" customFormat="1" x14ac:dyDescent="0.25">
      <c r="A24" s="42"/>
      <c r="C24" s="156">
        <v>62150001</v>
      </c>
      <c r="D24" s="155" t="s">
        <v>104</v>
      </c>
      <c r="E24" s="162">
        <f>+AE16</f>
        <v>0</v>
      </c>
      <c r="F24" s="69"/>
      <c r="G24" s="70"/>
      <c r="H24"/>
      <c r="I24"/>
      <c r="J24"/>
      <c r="K24"/>
      <c r="L24"/>
      <c r="M24" s="71"/>
      <c r="N24" s="69"/>
      <c r="O24" s="70"/>
      <c r="P24"/>
      <c r="Q24"/>
      <c r="R24"/>
      <c r="S24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/>
      <c r="AF24"/>
      <c r="AG24"/>
      <c r="AH24"/>
      <c r="AI24"/>
      <c r="AJ24"/>
      <c r="AK24"/>
      <c r="AL24"/>
      <c r="AM24"/>
      <c r="AN24"/>
      <c r="AO24" s="19"/>
      <c r="AR24" s="15"/>
      <c r="AS24" s="15"/>
      <c r="AT24" s="15"/>
      <c r="AU24" s="15"/>
      <c r="AV24" s="15"/>
      <c r="AW24" s="15"/>
      <c r="AX24" s="15"/>
      <c r="AY24" s="34"/>
      <c r="AZ24" s="37"/>
      <c r="BA24" s="38"/>
      <c r="BB24" s="38"/>
      <c r="BC24" s="38"/>
      <c r="BD24" s="38"/>
      <c r="BE24" s="143"/>
      <c r="BF24"/>
    </row>
    <row r="25" spans="1:58" s="39" customFormat="1" x14ac:dyDescent="0.25">
      <c r="A25" s="42"/>
      <c r="C25" s="156">
        <v>41150001</v>
      </c>
      <c r="D25" s="155" t="s">
        <v>104</v>
      </c>
      <c r="G25" s="40">
        <f>+AE12</f>
        <v>0</v>
      </c>
      <c r="I25" s="77"/>
      <c r="J25"/>
      <c r="K25"/>
      <c r="L25"/>
      <c r="M25" s="71"/>
      <c r="N25" s="69"/>
      <c r="O25" s="70"/>
      <c r="P25"/>
      <c r="Q25"/>
      <c r="R25"/>
      <c r="S25"/>
      <c r="T25" s="86"/>
      <c r="U25" s="19"/>
      <c r="V25" s="86"/>
      <c r="W25" s="19"/>
      <c r="X25" s="86"/>
      <c r="Y25" s="19"/>
      <c r="Z25" s="86"/>
      <c r="AA25" s="86"/>
      <c r="AB25" s="86"/>
      <c r="AC25"/>
      <c r="AD25" s="87"/>
      <c r="AE25"/>
      <c r="AF25"/>
      <c r="AG25"/>
      <c r="AH25"/>
      <c r="AI25"/>
      <c r="AJ25"/>
      <c r="AK25"/>
      <c r="AL25"/>
      <c r="AM25"/>
      <c r="AN25"/>
      <c r="AO25" s="19"/>
      <c r="AT25" s="47" t="s">
        <v>76</v>
      </c>
      <c r="AU25" s="48" t="s">
        <v>20</v>
      </c>
      <c r="AV25" s="48" t="s">
        <v>21</v>
      </c>
      <c r="AX25" s="16"/>
      <c r="AY25" s="34"/>
      <c r="AZ25" s="37"/>
      <c r="BA25" s="38"/>
      <c r="BB25" s="38"/>
      <c r="BC25" s="38"/>
      <c r="BD25" s="38"/>
      <c r="BE25" s="143"/>
      <c r="BF25"/>
    </row>
    <row r="26" spans="1:58" s="39" customFormat="1" ht="12.75" customHeight="1" x14ac:dyDescent="0.25">
      <c r="A26" s="42"/>
      <c r="C26" s="156">
        <v>41150001</v>
      </c>
      <c r="D26" s="155" t="s">
        <v>104</v>
      </c>
      <c r="G26" s="40">
        <f t="shared" ref="G26:G27" si="7">+AE13</f>
        <v>0</v>
      </c>
      <c r="I26" s="77"/>
      <c r="J26"/>
      <c r="K26"/>
      <c r="L26"/>
      <c r="M26" s="71"/>
      <c r="N26" s="69"/>
      <c r="O26" s="70"/>
      <c r="P26"/>
      <c r="Q26"/>
      <c r="R26"/>
      <c r="S26"/>
      <c r="T26" s="19"/>
      <c r="U26" s="19"/>
      <c r="V26" s="19"/>
      <c r="W26" s="19"/>
      <c r="X26" s="19"/>
      <c r="Y26" s="19"/>
      <c r="Z26" s="19"/>
      <c r="AA26" s="19"/>
      <c r="AB26" s="19"/>
      <c r="AC26" s="87"/>
      <c r="AD26" s="87"/>
      <c r="AE26"/>
      <c r="AF26"/>
      <c r="AG26"/>
      <c r="AH26"/>
      <c r="AI26"/>
      <c r="AJ26"/>
      <c r="AK26"/>
      <c r="AL26"/>
      <c r="AM26"/>
      <c r="AN26"/>
      <c r="AO26" s="19"/>
      <c r="AT26" s="49" t="s">
        <v>22</v>
      </c>
      <c r="AU26" s="49" t="s">
        <v>23</v>
      </c>
      <c r="AV26" s="50">
        <v>1025</v>
      </c>
      <c r="AX26" s="15"/>
      <c r="AY26" s="34"/>
      <c r="AZ26" s="37"/>
      <c r="BA26" s="38"/>
      <c r="BB26" s="38"/>
      <c r="BC26" s="38"/>
      <c r="BD26" s="38"/>
      <c r="BE26" s="143"/>
      <c r="BF26"/>
    </row>
    <row r="27" spans="1:58" s="39" customFormat="1" x14ac:dyDescent="0.25">
      <c r="A27" s="42"/>
      <c r="C27" s="156">
        <v>41150001</v>
      </c>
      <c r="D27" s="155" t="s">
        <v>104</v>
      </c>
      <c r="G27" s="40">
        <f t="shared" si="7"/>
        <v>0</v>
      </c>
      <c r="I27" s="77"/>
      <c r="J27"/>
      <c r="K27"/>
      <c r="L27"/>
      <c r="M27" s="71"/>
      <c r="N27" s="69"/>
      <c r="O27" s="70"/>
      <c r="P27"/>
      <c r="Q27"/>
      <c r="R27"/>
      <c r="S27"/>
      <c r="T27" s="19"/>
      <c r="U27" s="19"/>
      <c r="V27" s="19"/>
      <c r="W27" s="19"/>
      <c r="X27" s="19"/>
      <c r="Y27" s="19"/>
      <c r="Z27" s="19"/>
      <c r="AA27" s="19"/>
      <c r="AB27" s="19"/>
      <c r="AC27" s="87"/>
      <c r="AD27" s="87"/>
      <c r="AE27"/>
      <c r="AF27"/>
      <c r="AG27"/>
      <c r="AH27"/>
      <c r="AI27"/>
      <c r="AJ27"/>
      <c r="AK27"/>
      <c r="AL27"/>
      <c r="AM27"/>
      <c r="AN27"/>
      <c r="AO27" s="36"/>
      <c r="AP27" s="40"/>
      <c r="AT27" s="49" t="s">
        <v>24</v>
      </c>
      <c r="AU27" s="49" t="s">
        <v>25</v>
      </c>
      <c r="AV27" s="50">
        <f>AV26*10%</f>
        <v>102.5</v>
      </c>
      <c r="AX27" s="15"/>
      <c r="AY27" s="34"/>
      <c r="AZ27" s="37"/>
      <c r="BA27" s="38"/>
      <c r="BB27" s="38"/>
      <c r="BC27" s="38"/>
      <c r="BD27" s="38"/>
      <c r="BE27" s="143"/>
      <c r="BF27"/>
    </row>
    <row r="28" spans="1:58" s="39" customFormat="1" x14ac:dyDescent="0.25">
      <c r="A28" s="42"/>
      <c r="C28" s="154">
        <v>40310001</v>
      </c>
      <c r="D28" s="155" t="s">
        <v>105</v>
      </c>
      <c r="E28" s="69"/>
      <c r="G28" s="157">
        <f>+E22+E23</f>
        <v>706.5</v>
      </c>
      <c r="H28" s="70"/>
      <c r="J28"/>
      <c r="K28"/>
      <c r="L28"/>
      <c r="M28" s="71"/>
      <c r="N28" s="69"/>
      <c r="O28" s="70"/>
      <c r="P28"/>
      <c r="Q28"/>
      <c r="R28"/>
      <c r="S28"/>
      <c r="T28"/>
      <c r="U28" s="71"/>
      <c r="V28" s="72"/>
      <c r="W28"/>
      <c r="X28" s="18"/>
      <c r="Y28" s="19"/>
      <c r="Z28" s="19"/>
      <c r="AA28" s="19"/>
      <c r="AB28" s="19"/>
      <c r="AC28" s="87"/>
      <c r="AD28" s="87"/>
      <c r="AE28"/>
      <c r="AF28"/>
      <c r="AG28"/>
      <c r="AH28"/>
      <c r="AI28"/>
      <c r="AJ28"/>
      <c r="AK28"/>
      <c r="AL28"/>
      <c r="AM28"/>
      <c r="AN28"/>
      <c r="AO28" s="88"/>
      <c r="AT28" s="49" t="s">
        <v>26</v>
      </c>
      <c r="AU28" s="49" t="s">
        <v>27</v>
      </c>
      <c r="AV28" s="51">
        <v>0.09</v>
      </c>
      <c r="AX28" s="15"/>
      <c r="AY28" s="15"/>
      <c r="BE28" s="147"/>
    </row>
    <row r="29" spans="1:58" s="39" customFormat="1" x14ac:dyDescent="0.25">
      <c r="A29" s="42"/>
      <c r="C29" s="158">
        <v>40320001</v>
      </c>
      <c r="D29" s="39" t="s">
        <v>17</v>
      </c>
      <c r="E29" s="69"/>
      <c r="G29" s="157">
        <f>+AJ13+AJ12+AJ14</f>
        <v>721.5</v>
      </c>
      <c r="H29" s="70"/>
      <c r="J29"/>
      <c r="K29"/>
      <c r="L29"/>
      <c r="M29" s="71"/>
      <c r="N29"/>
      <c r="O29"/>
      <c r="P29" s="18"/>
      <c r="Q29" s="18"/>
      <c r="R29" s="18"/>
      <c r="S29" s="18"/>
      <c r="T29" s="34"/>
      <c r="U29" s="34"/>
      <c r="V29" s="34"/>
      <c r="W29" s="34"/>
      <c r="X29" s="34"/>
      <c r="Y29" s="19"/>
      <c r="Z29"/>
      <c r="AA29"/>
      <c r="AB29"/>
      <c r="AC29" s="87"/>
      <c r="AD29" s="87"/>
      <c r="AE29"/>
      <c r="AF29"/>
      <c r="AG29"/>
      <c r="AH29"/>
      <c r="AI29"/>
      <c r="AJ29"/>
      <c r="AK29"/>
      <c r="AL29"/>
      <c r="AM29"/>
      <c r="AN29"/>
      <c r="AO29"/>
      <c r="AT29" s="49" t="s">
        <v>28</v>
      </c>
      <c r="AU29" s="49" t="s">
        <v>29</v>
      </c>
      <c r="AV29" s="52">
        <v>5</v>
      </c>
      <c r="AX29" s="15"/>
      <c r="AY29" s="15"/>
      <c r="BE29" s="147"/>
    </row>
    <row r="30" spans="1:58" s="39" customFormat="1" x14ac:dyDescent="0.25">
      <c r="A30" s="42"/>
      <c r="C30" s="159">
        <v>41711001</v>
      </c>
      <c r="D30" s="155" t="s">
        <v>106</v>
      </c>
      <c r="E30" s="69"/>
      <c r="G30" s="162">
        <f>+AO11</f>
        <v>269.10000000000002</v>
      </c>
      <c r="H30" s="70"/>
      <c r="J30"/>
      <c r="K30"/>
      <c r="L30"/>
      <c r="M30" s="71"/>
      <c r="N30" s="72"/>
      <c r="O30"/>
      <c r="P30" s="18"/>
      <c r="Q30" s="18"/>
      <c r="R30" s="18"/>
      <c r="S30" s="18"/>
      <c r="T30" s="34"/>
      <c r="U30" s="34"/>
      <c r="V30" s="34"/>
      <c r="W30" s="34"/>
      <c r="X30" s="34"/>
      <c r="Y30" s="19"/>
      <c r="Z30"/>
      <c r="AA30"/>
      <c r="AB30"/>
      <c r="AC30" s="87"/>
      <c r="AD30" s="87"/>
      <c r="AE30"/>
      <c r="AF30"/>
      <c r="AG30"/>
      <c r="AH30" s="35"/>
      <c r="AI30"/>
      <c r="AJ30"/>
      <c r="AK30"/>
      <c r="AL30"/>
      <c r="AM30"/>
      <c r="AN30"/>
      <c r="AO30"/>
      <c r="AT30" s="49" t="s">
        <v>16</v>
      </c>
      <c r="AU30" s="49" t="s">
        <v>16</v>
      </c>
      <c r="AV30" s="53">
        <v>1.23E-2</v>
      </c>
      <c r="AX30" s="15"/>
      <c r="AY30" s="15"/>
      <c r="BE30" s="147"/>
    </row>
    <row r="31" spans="1:58" s="39" customFormat="1" x14ac:dyDescent="0.25">
      <c r="A31" s="42"/>
      <c r="C31" s="160">
        <v>411</v>
      </c>
      <c r="D31" s="161" t="s">
        <v>107</v>
      </c>
      <c r="G31" s="40">
        <f>+AU11</f>
        <v>2030.9</v>
      </c>
      <c r="I31" s="77"/>
      <c r="J31"/>
      <c r="K31"/>
      <c r="L31"/>
      <c r="M31" s="71"/>
      <c r="N31" s="72"/>
      <c r="O31"/>
      <c r="P31" s="18"/>
      <c r="Q31" s="18"/>
      <c r="R31" s="18"/>
      <c r="S31" s="18"/>
      <c r="T31" s="34"/>
      <c r="U31" s="34"/>
      <c r="V31" s="34"/>
      <c r="W31" s="34"/>
      <c r="X31" s="34"/>
      <c r="Y31" s="19"/>
      <c r="Z31"/>
      <c r="AA31"/>
      <c r="AB31"/>
      <c r="AC31" s="87"/>
      <c r="AD31" s="87"/>
      <c r="AE31"/>
      <c r="AF31"/>
      <c r="AG31"/>
      <c r="AH31" s="35"/>
      <c r="AI31"/>
      <c r="AJ31"/>
      <c r="AK31"/>
      <c r="AL31"/>
      <c r="AM31"/>
      <c r="AN31"/>
      <c r="AO31"/>
      <c r="AU31" s="15"/>
      <c r="AV31" s="15"/>
      <c r="AW31" s="15"/>
      <c r="AX31" s="15"/>
      <c r="AY31" s="15"/>
      <c r="BE31" s="147"/>
    </row>
    <row r="32" spans="1:58" s="39" customFormat="1" x14ac:dyDescent="0.25">
      <c r="A32" s="42"/>
      <c r="C32" s="160">
        <v>411</v>
      </c>
      <c r="D32" s="161" t="s">
        <v>107</v>
      </c>
      <c r="E32" s="69"/>
      <c r="G32" s="162">
        <f>+AU12-G25</f>
        <v>1566</v>
      </c>
      <c r="I32" s="77"/>
      <c r="J32"/>
      <c r="K32"/>
      <c r="L32"/>
      <c r="M32" s="71"/>
      <c r="N32"/>
      <c r="O32"/>
      <c r="P32" s="18"/>
      <c r="Q32" s="18"/>
      <c r="R32" s="18"/>
      <c r="S32" s="18"/>
      <c r="T32" s="34"/>
      <c r="U32" s="34"/>
      <c r="V32" s="34"/>
      <c r="W32" s="34"/>
      <c r="X32" s="34"/>
      <c r="Y32" s="19"/>
      <c r="Z32"/>
      <c r="AA32"/>
      <c r="AB32"/>
      <c r="AC32" s="87"/>
      <c r="AD32" s="87"/>
      <c r="AE32"/>
      <c r="AF32"/>
      <c r="AG32"/>
      <c r="AH32" s="35"/>
      <c r="AI32"/>
      <c r="AJ32"/>
      <c r="AK32"/>
      <c r="AL32"/>
      <c r="AM32"/>
      <c r="AN32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BE32" s="147"/>
    </row>
    <row r="33" spans="1:57" s="167" customFormat="1" ht="15" customHeight="1" x14ac:dyDescent="0.25">
      <c r="A33" s="166"/>
      <c r="C33" s="160">
        <v>411</v>
      </c>
      <c r="D33" s="161" t="s">
        <v>107</v>
      </c>
      <c r="E33" s="69"/>
      <c r="F33" s="168"/>
      <c r="G33" s="162">
        <f>+AU13-G26</f>
        <v>1522.5</v>
      </c>
      <c r="H33" s="168"/>
      <c r="I33" s="169"/>
      <c r="J33" s="170"/>
      <c r="K33" s="170"/>
      <c r="L33" s="170"/>
      <c r="M33" s="171"/>
      <c r="N33" s="172"/>
      <c r="O33" s="170"/>
      <c r="P33" s="173"/>
      <c r="Q33" s="173"/>
      <c r="R33" s="173"/>
      <c r="S33" s="173"/>
      <c r="T33" s="174"/>
      <c r="U33" s="174"/>
      <c r="V33" s="174"/>
      <c r="W33" s="174"/>
      <c r="X33" s="174"/>
      <c r="Y33" s="175"/>
      <c r="Z33" s="170"/>
      <c r="AA33" s="170"/>
      <c r="AB33" s="170"/>
      <c r="AC33" s="90"/>
      <c r="AD33" s="90"/>
      <c r="AE33" s="170"/>
      <c r="AF33" s="170"/>
      <c r="AG33" s="82"/>
      <c r="AH33" s="176"/>
      <c r="AI33" s="82"/>
      <c r="AJ33" s="82"/>
      <c r="AK33" s="82"/>
      <c r="AL33" s="82"/>
      <c r="AM33" s="82"/>
      <c r="AN33" s="82"/>
      <c r="AO33" s="170"/>
      <c r="AT33" s="54" t="s">
        <v>76</v>
      </c>
      <c r="AU33" s="55" t="s">
        <v>20</v>
      </c>
      <c r="AV33" s="55" t="s">
        <v>18</v>
      </c>
      <c r="AW33" s="55" t="s">
        <v>30</v>
      </c>
      <c r="AX33" s="55" t="s">
        <v>31</v>
      </c>
      <c r="AY33" s="56"/>
      <c r="BE33" s="177"/>
    </row>
    <row r="34" spans="1:57" s="39" customFormat="1" x14ac:dyDescent="0.25">
      <c r="A34" s="42"/>
      <c r="C34" s="160">
        <v>411</v>
      </c>
      <c r="D34" s="161" t="s">
        <v>107</v>
      </c>
      <c r="E34" s="69"/>
      <c r="G34" s="162">
        <f>+AU14-G27</f>
        <v>1740.0000000000002</v>
      </c>
      <c r="I34" s="77"/>
      <c r="J34"/>
      <c r="K34"/>
      <c r="L34"/>
      <c r="M34" s="71"/>
      <c r="N34" s="72"/>
      <c r="O34"/>
      <c r="P34" s="18"/>
      <c r="Q34" s="18"/>
      <c r="R34" s="18"/>
      <c r="S34" s="18"/>
      <c r="T34" s="34"/>
      <c r="U34" s="34"/>
      <c r="V34" s="34"/>
      <c r="W34" s="34"/>
      <c r="X34" s="34"/>
      <c r="Y34" s="19"/>
      <c r="Z34" s="19"/>
      <c r="AA34" s="19"/>
      <c r="AB34" s="19"/>
      <c r="AC34" s="87"/>
      <c r="AD34" s="87"/>
      <c r="AE34"/>
      <c r="AF34"/>
      <c r="AG34"/>
      <c r="AH34" s="35"/>
      <c r="AI34"/>
      <c r="AJ34"/>
      <c r="AK34"/>
      <c r="AL34"/>
      <c r="AM34"/>
      <c r="AN34"/>
      <c r="AO34" s="19"/>
      <c r="AT34" s="49" t="s">
        <v>17</v>
      </c>
      <c r="AU34" s="49" t="s">
        <v>32</v>
      </c>
      <c r="AV34" s="53">
        <v>0.13</v>
      </c>
      <c r="AW34" s="53"/>
      <c r="AX34" s="51"/>
      <c r="AY34" s="57"/>
      <c r="AZ34" s="99">
        <f>+AV34+AW34+AX34</f>
        <v>0.13</v>
      </c>
      <c r="BE34" s="147"/>
    </row>
    <row r="35" spans="1:57" s="39" customFormat="1" x14ac:dyDescent="0.25">
      <c r="A35" s="42"/>
      <c r="E35" s="69"/>
      <c r="F35" s="69"/>
      <c r="G35" s="70"/>
      <c r="H35"/>
      <c r="I35"/>
      <c r="J35"/>
      <c r="K35"/>
      <c r="L35"/>
      <c r="M35" s="71"/>
      <c r="N35"/>
      <c r="O35"/>
      <c r="P35" s="18"/>
      <c r="Q35" s="18"/>
      <c r="R35" s="18"/>
      <c r="S35" s="18"/>
      <c r="T35" s="34"/>
      <c r="U35" s="34"/>
      <c r="V35" s="34"/>
      <c r="W35" s="34"/>
      <c r="X35" s="34"/>
      <c r="Y35" s="19"/>
      <c r="Z35" s="19"/>
      <c r="AA35" s="19"/>
      <c r="AB35" s="19"/>
      <c r="AC35"/>
      <c r="AD35"/>
      <c r="AE35"/>
      <c r="AF35"/>
      <c r="AG35"/>
      <c r="AH35" s="35"/>
      <c r="AI35"/>
      <c r="AJ35"/>
      <c r="AK35"/>
      <c r="AL35"/>
      <c r="AM35"/>
      <c r="AN35"/>
      <c r="AO35" s="19"/>
      <c r="AT35" s="49" t="s">
        <v>55</v>
      </c>
      <c r="AU35" s="49"/>
      <c r="AV35" s="53">
        <v>0.1</v>
      </c>
      <c r="AW35" s="53">
        <v>1.7000000000000001E-2</v>
      </c>
      <c r="AX35" s="53">
        <v>1.47E-2</v>
      </c>
      <c r="AY35" s="58"/>
      <c r="AZ35" s="99">
        <f t="shared" ref="AZ35:AZ43" si="8">+AV35+AW35+AX35</f>
        <v>0.13170000000000001</v>
      </c>
      <c r="BE35" s="147"/>
    </row>
    <row r="36" spans="1:57" s="39" customFormat="1" x14ac:dyDescent="0.25">
      <c r="A36" s="42"/>
      <c r="C36" s="89"/>
      <c r="D36" s="89"/>
      <c r="E36" s="163">
        <f>SUM(E19:E35)</f>
        <v>8556.5</v>
      </c>
      <c r="F36" s="163">
        <f>SUM(F19:F35)</f>
        <v>0</v>
      </c>
      <c r="G36" s="163">
        <f>SUM(G19:G35)</f>
        <v>8556.5</v>
      </c>
      <c r="H36" s="164">
        <f>+E36-G36</f>
        <v>0</v>
      </c>
      <c r="J36"/>
      <c r="K36"/>
      <c r="L36"/>
      <c r="M36" s="71"/>
      <c r="N36" s="72"/>
      <c r="O36"/>
      <c r="P36" s="18"/>
      <c r="Q36" s="18"/>
      <c r="R36" s="18"/>
      <c r="S36" s="18"/>
      <c r="T36" s="34"/>
      <c r="U36" s="34"/>
      <c r="V36" s="34"/>
      <c r="W36" s="34"/>
      <c r="X36" s="34"/>
      <c r="Y36" s="19"/>
      <c r="Z36" s="86"/>
      <c r="AA36" s="86"/>
      <c r="AB36" s="86"/>
      <c r="AC36" s="91"/>
      <c r="AD36" s="91"/>
      <c r="AE36"/>
      <c r="AF36"/>
      <c r="AG36"/>
      <c r="AH36" s="35"/>
      <c r="AI36"/>
      <c r="AJ36"/>
      <c r="AK36"/>
      <c r="AL36"/>
      <c r="AM36"/>
      <c r="AN36"/>
      <c r="AO36" s="19"/>
      <c r="AT36" s="59" t="s">
        <v>56</v>
      </c>
      <c r="AU36" s="49"/>
      <c r="AV36" s="53">
        <v>0.1</v>
      </c>
      <c r="AW36" s="53">
        <v>1.7000000000000001E-2</v>
      </c>
      <c r="AX36" s="60">
        <v>2.3E-3</v>
      </c>
      <c r="AY36" s="58" t="s">
        <v>86</v>
      </c>
      <c r="AZ36" s="99">
        <f t="shared" si="8"/>
        <v>0.1193</v>
      </c>
      <c r="BE36" s="147"/>
    </row>
    <row r="37" spans="1:57" s="39" customFormat="1" x14ac:dyDescent="0.25">
      <c r="A37" s="42"/>
      <c r="C37"/>
      <c r="D37"/>
      <c r="E37" s="69"/>
      <c r="F37" s="69"/>
      <c r="G37" s="165">
        <f>+G36-E36</f>
        <v>0</v>
      </c>
      <c r="H37"/>
      <c r="I37"/>
      <c r="J37"/>
      <c r="K37"/>
      <c r="L37"/>
      <c r="M37" s="71"/>
      <c r="N37" s="72"/>
      <c r="O37"/>
      <c r="P37" s="18"/>
      <c r="Q37" s="18"/>
      <c r="R37" s="18"/>
      <c r="S37" s="18"/>
      <c r="T37" s="18"/>
      <c r="U37" s="18"/>
      <c r="V37" s="18"/>
      <c r="W37"/>
      <c r="X37"/>
      <c r="Y37" s="19"/>
      <c r="Z37" s="19"/>
      <c r="AA37" s="19"/>
      <c r="AB37" s="19"/>
      <c r="AC37"/>
      <c r="AD37" s="87"/>
      <c r="AE37"/>
      <c r="AF37"/>
      <c r="AG37"/>
      <c r="AH37" s="35"/>
      <c r="AI37"/>
      <c r="AJ37"/>
      <c r="AK37"/>
      <c r="AL37"/>
      <c r="AM37"/>
      <c r="AN37"/>
      <c r="AO37" s="34"/>
      <c r="AT37" s="61" t="s">
        <v>33</v>
      </c>
      <c r="AU37" s="49" t="s">
        <v>34</v>
      </c>
      <c r="AV37" s="53">
        <v>0.1</v>
      </c>
      <c r="AW37" s="53">
        <v>1.7000000000000001E-2</v>
      </c>
      <c r="AX37" s="53">
        <v>1.55E-2</v>
      </c>
      <c r="AY37" s="58"/>
      <c r="AZ37" s="99">
        <f t="shared" si="8"/>
        <v>0.13250000000000001</v>
      </c>
      <c r="BE37" s="147"/>
    </row>
    <row r="38" spans="1:57" s="39" customFormat="1" x14ac:dyDescent="0.25">
      <c r="A38" s="42"/>
      <c r="J38"/>
      <c r="K38"/>
      <c r="L38"/>
      <c r="M38" s="71"/>
      <c r="N38"/>
      <c r="O38"/>
      <c r="P38" s="18"/>
      <c r="Q38" s="18"/>
      <c r="R38" s="18"/>
      <c r="S38" s="18"/>
      <c r="T38" s="18"/>
      <c r="U38" s="18"/>
      <c r="V38" s="18"/>
      <c r="W38"/>
      <c r="X38"/>
      <c r="Y38" s="19"/>
      <c r="Z38" s="19"/>
      <c r="AA38" s="19"/>
      <c r="AB38" s="19"/>
      <c r="AC38" s="87"/>
      <c r="AD38" s="87"/>
      <c r="AE38"/>
      <c r="AF38"/>
      <c r="AG38"/>
      <c r="AH38" s="35"/>
      <c r="AI38"/>
      <c r="AJ38"/>
      <c r="AK38"/>
      <c r="AL38"/>
      <c r="AM38"/>
      <c r="AN38"/>
      <c r="AO38" s="34"/>
      <c r="AT38" s="61"/>
      <c r="AU38" s="49"/>
      <c r="AV38" s="53">
        <v>0.1</v>
      </c>
      <c r="AW38" s="53">
        <v>1.7000000000000001E-2</v>
      </c>
      <c r="AX38" s="53"/>
      <c r="AY38" s="58"/>
      <c r="AZ38" s="99"/>
      <c r="BE38" s="147"/>
    </row>
    <row r="39" spans="1:57" s="39" customFormat="1" x14ac:dyDescent="0.25">
      <c r="A39" s="42"/>
      <c r="J39"/>
      <c r="K39"/>
      <c r="L39"/>
      <c r="M39" s="71"/>
      <c r="N39" s="72"/>
      <c r="O39"/>
      <c r="P39" s="18"/>
      <c r="Q39" s="18"/>
      <c r="R39" s="18"/>
      <c r="S39" s="18"/>
      <c r="T39" s="18"/>
      <c r="U39" s="18"/>
      <c r="V39" s="18"/>
      <c r="W39"/>
      <c r="X39"/>
      <c r="Y39" s="19"/>
      <c r="Z39" s="19"/>
      <c r="AA39" s="19"/>
      <c r="AB39" s="19"/>
      <c r="AC39" s="87"/>
      <c r="AD39" s="87"/>
      <c r="AE39"/>
      <c r="AF39"/>
      <c r="AG39"/>
      <c r="AH39" s="35"/>
      <c r="AI39"/>
      <c r="AJ39"/>
      <c r="AK39"/>
      <c r="AL39"/>
      <c r="AM39"/>
      <c r="AN39"/>
      <c r="AO39" s="34"/>
      <c r="AT39" s="62" t="s">
        <v>51</v>
      </c>
      <c r="AU39" s="49" t="s">
        <v>34</v>
      </c>
      <c r="AV39" s="53">
        <v>0.1</v>
      </c>
      <c r="AW39" s="53">
        <v>1.7000000000000001E-2</v>
      </c>
      <c r="AX39" s="60">
        <v>0</v>
      </c>
      <c r="AY39" s="58" t="s">
        <v>86</v>
      </c>
      <c r="AZ39" s="99">
        <f t="shared" si="8"/>
        <v>0.11700000000000001</v>
      </c>
      <c r="BE39" s="147"/>
    </row>
    <row r="40" spans="1:57" s="39" customFormat="1" x14ac:dyDescent="0.25">
      <c r="A40" s="42"/>
      <c r="C40"/>
      <c r="D40"/>
      <c r="E40" s="69"/>
      <c r="F40" s="69"/>
      <c r="G40" s="70"/>
      <c r="H40"/>
      <c r="I40"/>
      <c r="J40"/>
      <c r="K40"/>
      <c r="L40"/>
      <c r="M40" s="71"/>
      <c r="N40" s="72"/>
      <c r="O40"/>
      <c r="P40"/>
      <c r="Q40" s="92"/>
      <c r="R40" s="92"/>
      <c r="S40" s="92"/>
      <c r="T40" s="92"/>
      <c r="U40"/>
      <c r="V40"/>
      <c r="W40"/>
      <c r="X40"/>
      <c r="Y40" s="19"/>
      <c r="Z40" s="19"/>
      <c r="AA40" s="19"/>
      <c r="AB40" s="19"/>
      <c r="AC40" s="87"/>
      <c r="AD40" s="87"/>
      <c r="AE40"/>
      <c r="AF40"/>
      <c r="AG40"/>
      <c r="AH40" s="35"/>
      <c r="AI40"/>
      <c r="AJ40"/>
      <c r="AK40"/>
      <c r="AL40"/>
      <c r="AM40"/>
      <c r="AN40"/>
      <c r="AO40" s="34"/>
      <c r="AT40" s="61" t="s">
        <v>35</v>
      </c>
      <c r="AU40" s="49" t="s">
        <v>36</v>
      </c>
      <c r="AV40" s="53">
        <v>0.1</v>
      </c>
      <c r="AW40" s="53">
        <v>1.7000000000000001E-2</v>
      </c>
      <c r="AX40" s="63">
        <v>1.6E-2</v>
      </c>
      <c r="AY40" s="64"/>
      <c r="AZ40" s="99">
        <f t="shared" si="8"/>
        <v>0.13300000000000001</v>
      </c>
      <c r="BE40" s="147"/>
    </row>
    <row r="41" spans="1:57" s="39" customFormat="1" ht="15" customHeight="1" x14ac:dyDescent="0.25">
      <c r="C41"/>
      <c r="D41"/>
      <c r="E41" s="69"/>
      <c r="F41" s="69"/>
      <c r="G41" s="70"/>
      <c r="H41"/>
      <c r="I41"/>
      <c r="J41"/>
      <c r="K41"/>
      <c r="L41"/>
      <c r="M41" s="71"/>
      <c r="N41"/>
      <c r="O41"/>
      <c r="P41"/>
      <c r="Q41"/>
      <c r="R41"/>
      <c r="S41"/>
      <c r="T41" s="92"/>
      <c r="U41"/>
      <c r="V41"/>
      <c r="W41"/>
      <c r="X41"/>
      <c r="Y41" s="19"/>
      <c r="Z41" s="19"/>
      <c r="AA41" s="19"/>
      <c r="AB41" s="19"/>
      <c r="AC41" s="87"/>
      <c r="AD41" s="87"/>
      <c r="AE41"/>
      <c r="AF41"/>
      <c r="AG41"/>
      <c r="AH41" s="35"/>
      <c r="AI41">
        <f>+AI37*11.74%</f>
        <v>0</v>
      </c>
      <c r="AJ41"/>
      <c r="AK41"/>
      <c r="AL41"/>
      <c r="AM41"/>
      <c r="AN41"/>
      <c r="AO41" s="34"/>
      <c r="AT41" s="62" t="s">
        <v>52</v>
      </c>
      <c r="AU41" s="49" t="s">
        <v>36</v>
      </c>
      <c r="AV41" s="53">
        <v>0.1</v>
      </c>
      <c r="AW41" s="53">
        <v>1.7000000000000001E-2</v>
      </c>
      <c r="AX41" s="65">
        <v>1.8E-3</v>
      </c>
      <c r="AY41" s="66" t="s">
        <v>86</v>
      </c>
      <c r="AZ41" s="99">
        <f t="shared" si="8"/>
        <v>0.1188</v>
      </c>
      <c r="BE41" s="147"/>
    </row>
    <row r="42" spans="1:57" s="39" customFormat="1" ht="15" customHeight="1" x14ac:dyDescent="0.25">
      <c r="C42"/>
      <c r="D42"/>
      <c r="E42" s="69"/>
      <c r="F42" s="69"/>
      <c r="G42" s="70"/>
      <c r="H42"/>
      <c r="I42"/>
      <c r="J42"/>
      <c r="K42"/>
      <c r="L42"/>
      <c r="M42" s="71"/>
      <c r="N42" s="72"/>
      <c r="O42"/>
      <c r="P42"/>
      <c r="Q42"/>
      <c r="R42"/>
      <c r="S42"/>
      <c r="T42" s="93"/>
      <c r="U42"/>
      <c r="V42"/>
      <c r="W42"/>
      <c r="X42"/>
      <c r="Y42" s="19"/>
      <c r="Z42" s="19"/>
      <c r="AA42" s="19"/>
      <c r="AB42" s="19"/>
      <c r="AC42" s="87"/>
      <c r="AD42" s="87"/>
      <c r="AE42"/>
      <c r="AF42"/>
      <c r="AG42"/>
      <c r="AH42" s="35"/>
      <c r="AI42"/>
      <c r="AJ42"/>
      <c r="AK42"/>
      <c r="AL42"/>
      <c r="AM42"/>
      <c r="AN42"/>
      <c r="AO42" s="19"/>
      <c r="AT42" s="67" t="s">
        <v>37</v>
      </c>
      <c r="AU42" s="68" t="s">
        <v>38</v>
      </c>
      <c r="AV42" s="53">
        <v>0.1</v>
      </c>
      <c r="AW42" s="53">
        <v>1.7000000000000001E-2</v>
      </c>
      <c r="AX42" s="63">
        <v>1.6899999999999998E-2</v>
      </c>
      <c r="AY42" s="64"/>
      <c r="AZ42" s="99">
        <f t="shared" si="8"/>
        <v>0.13390000000000002</v>
      </c>
      <c r="BE42" s="147"/>
    </row>
    <row r="43" spans="1:57" ht="15.75" customHeight="1" x14ac:dyDescent="0.25">
      <c r="E43" s="69"/>
      <c r="F43" s="69"/>
      <c r="G43" s="70"/>
      <c r="M43" s="71"/>
      <c r="N43" s="72"/>
      <c r="Y43" s="19"/>
      <c r="Z43" s="19"/>
      <c r="AA43" s="19"/>
      <c r="AB43" s="19"/>
      <c r="AH43" s="35"/>
      <c r="AO43" s="19"/>
      <c r="AT43" s="73" t="s">
        <v>53</v>
      </c>
      <c r="AU43" s="74" t="s">
        <v>38</v>
      </c>
      <c r="AV43" s="53">
        <v>0.1</v>
      </c>
      <c r="AW43" s="53">
        <v>1.7000000000000001E-2</v>
      </c>
      <c r="AX43" s="75">
        <v>2.8E-3</v>
      </c>
      <c r="AY43" s="76" t="s">
        <v>86</v>
      </c>
      <c r="AZ43" s="99">
        <f t="shared" si="8"/>
        <v>0.1198</v>
      </c>
    </row>
    <row r="44" spans="1:57" x14ac:dyDescent="0.25">
      <c r="E44" s="69"/>
      <c r="F44" s="69"/>
      <c r="G44" s="70"/>
      <c r="M44" s="71"/>
      <c r="Y44" s="19"/>
      <c r="Z44" s="19"/>
      <c r="AA44" s="19"/>
      <c r="AB44" s="19"/>
      <c r="AD44" s="3"/>
      <c r="AH44" s="35"/>
      <c r="AO44" s="19"/>
    </row>
    <row r="45" spans="1:57" x14ac:dyDescent="0.25">
      <c r="E45" s="69"/>
      <c r="F45" s="69"/>
      <c r="G45" s="70"/>
      <c r="M45" s="71"/>
      <c r="N45" s="72"/>
      <c r="Y45" s="19"/>
      <c r="Z45" s="19"/>
      <c r="AA45" s="19"/>
      <c r="AB45" s="19"/>
      <c r="AC45" s="19"/>
      <c r="AD45" s="19"/>
      <c r="AH45" s="35"/>
      <c r="AO45" s="19"/>
    </row>
    <row r="46" spans="1:57" x14ac:dyDescent="0.25">
      <c r="E46" s="69"/>
      <c r="F46" s="69"/>
      <c r="G46" s="70"/>
      <c r="M46" s="71"/>
      <c r="N46" s="72"/>
      <c r="AH46" s="35"/>
    </row>
    <row r="47" spans="1:57" x14ac:dyDescent="0.25">
      <c r="E47" s="69"/>
      <c r="F47" s="69"/>
      <c r="G47" s="70"/>
      <c r="M47" s="71"/>
      <c r="AF47" t="s">
        <v>92</v>
      </c>
      <c r="AH47" s="35"/>
    </row>
    <row r="48" spans="1:57" x14ac:dyDescent="0.25">
      <c r="E48" s="69"/>
      <c r="F48" s="69"/>
      <c r="G48" s="70"/>
      <c r="M48" s="71"/>
      <c r="N48" s="72"/>
      <c r="AI48" t="s">
        <v>91</v>
      </c>
    </row>
    <row r="49" spans="5:14" x14ac:dyDescent="0.25">
      <c r="E49" s="69"/>
      <c r="F49" s="69"/>
      <c r="G49" s="70"/>
      <c r="M49" s="71"/>
      <c r="N49" s="18"/>
    </row>
    <row r="50" spans="5:14" x14ac:dyDescent="0.25">
      <c r="E50" s="69"/>
      <c r="F50" s="69"/>
      <c r="G50" s="70"/>
      <c r="M50" s="71"/>
    </row>
    <row r="51" spans="5:14" x14ac:dyDescent="0.25">
      <c r="E51" s="69"/>
      <c r="F51" s="69"/>
      <c r="G51" s="70"/>
      <c r="M51" s="71"/>
      <c r="N51" s="72"/>
    </row>
    <row r="52" spans="5:14" x14ac:dyDescent="0.25">
      <c r="E52" s="69"/>
      <c r="F52" s="69"/>
      <c r="G52" s="70"/>
      <c r="M52" s="71"/>
      <c r="N52" s="18"/>
    </row>
    <row r="53" spans="5:14" x14ac:dyDescent="0.25">
      <c r="E53" s="69"/>
      <c r="F53" s="69"/>
      <c r="G53" s="70"/>
      <c r="M53" s="71"/>
    </row>
    <row r="54" spans="5:14" x14ac:dyDescent="0.25">
      <c r="E54" s="69"/>
      <c r="F54" s="69"/>
      <c r="G54" s="70"/>
      <c r="M54" s="71"/>
      <c r="N54" s="72"/>
    </row>
    <row r="55" spans="5:14" x14ac:dyDescent="0.25">
      <c r="E55" s="69"/>
      <c r="F55" s="69"/>
      <c r="G55" s="70"/>
      <c r="M55" s="71"/>
      <c r="N55" s="18"/>
    </row>
    <row r="56" spans="5:14" x14ac:dyDescent="0.25">
      <c r="E56" s="69"/>
      <c r="F56" s="69"/>
      <c r="G56" s="70"/>
      <c r="M56" s="71"/>
    </row>
    <row r="57" spans="5:14" x14ac:dyDescent="0.25">
      <c r="E57" s="18"/>
      <c r="F57" s="18"/>
      <c r="G57" s="18"/>
      <c r="H57" s="18"/>
      <c r="I57" s="18"/>
      <c r="J57" s="18"/>
      <c r="K57" s="18"/>
      <c r="L57" s="18"/>
      <c r="M57" s="77"/>
      <c r="N57" s="72"/>
    </row>
    <row r="58" spans="5:14" x14ac:dyDescent="0.25">
      <c r="E58" s="18"/>
      <c r="F58" s="18"/>
      <c r="G58" s="18"/>
      <c r="H58" s="18"/>
      <c r="I58" s="18"/>
      <c r="J58" s="18"/>
      <c r="K58" s="18"/>
      <c r="L58" s="18"/>
      <c r="M58" s="77"/>
      <c r="N58" s="78"/>
    </row>
    <row r="59" spans="5:14" x14ac:dyDescent="0.25">
      <c r="E59" s="18"/>
      <c r="F59" s="18"/>
      <c r="G59" s="18"/>
      <c r="H59" s="18"/>
      <c r="I59" s="18"/>
      <c r="J59" s="18"/>
      <c r="K59" s="18"/>
      <c r="L59" s="18"/>
      <c r="M59" s="77"/>
      <c r="N59" s="78"/>
    </row>
    <row r="60" spans="5:14" x14ac:dyDescent="0.25">
      <c r="E60" s="18"/>
      <c r="F60" s="18"/>
      <c r="G60" s="18"/>
      <c r="H60" s="18"/>
      <c r="I60" s="18"/>
      <c r="J60" s="18"/>
      <c r="K60" s="18"/>
      <c r="L60" s="18"/>
      <c r="M60" s="77"/>
      <c r="N60" s="72"/>
    </row>
    <row r="61" spans="5:14" x14ac:dyDescent="0.25">
      <c r="E61" s="18"/>
      <c r="F61" s="18"/>
      <c r="G61" s="18"/>
      <c r="H61" s="18"/>
      <c r="I61" s="18"/>
      <c r="J61" s="18"/>
      <c r="K61" s="18"/>
      <c r="L61" s="18"/>
      <c r="M61" s="77"/>
      <c r="N61" s="72"/>
    </row>
    <row r="62" spans="5:14" x14ac:dyDescent="0.25">
      <c r="E62" s="69"/>
      <c r="F62" s="69"/>
      <c r="G62" s="18"/>
      <c r="H62" s="18"/>
      <c r="I62" s="18"/>
      <c r="J62" s="18"/>
      <c r="K62" s="18"/>
      <c r="L62" s="18"/>
      <c r="M62" s="77"/>
      <c r="N62" s="79"/>
    </row>
    <row r="63" spans="5:14" x14ac:dyDescent="0.25">
      <c r="E63" s="69"/>
      <c r="F63" s="69"/>
      <c r="G63" s="18"/>
      <c r="H63" s="18"/>
      <c r="I63" s="18"/>
      <c r="J63" s="18"/>
      <c r="K63" s="18"/>
      <c r="L63" s="18"/>
      <c r="M63" s="77"/>
      <c r="N63" s="72"/>
    </row>
    <row r="64" spans="5:14" x14ac:dyDescent="0.25">
      <c r="E64" s="69"/>
      <c r="F64" s="69"/>
      <c r="G64" s="18"/>
      <c r="H64" s="18"/>
      <c r="I64" s="18"/>
      <c r="J64" s="18"/>
      <c r="K64" s="18"/>
      <c r="L64" s="18"/>
      <c r="M64" s="77"/>
      <c r="N64" s="72"/>
    </row>
    <row r="65" spans="5:14" x14ac:dyDescent="0.25">
      <c r="E65" s="69"/>
      <c r="F65" s="69"/>
      <c r="G65" s="18"/>
      <c r="H65" s="18"/>
      <c r="I65" s="18"/>
      <c r="J65" s="18"/>
      <c r="K65" s="18"/>
      <c r="L65" s="18"/>
      <c r="M65" s="70"/>
      <c r="N65" s="72"/>
    </row>
    <row r="66" spans="5:14" x14ac:dyDescent="0.25">
      <c r="E66" s="69"/>
      <c r="F66" s="69"/>
      <c r="G66" s="18"/>
      <c r="H66" s="18"/>
      <c r="I66" s="18"/>
      <c r="J66" s="18"/>
      <c r="K66" s="18"/>
      <c r="L66" s="18"/>
      <c r="M66" s="70"/>
      <c r="N66" s="80"/>
    </row>
    <row r="67" spans="5:14" x14ac:dyDescent="0.25">
      <c r="E67" s="69"/>
      <c r="F67" s="69"/>
      <c r="G67" s="18"/>
      <c r="H67" s="18"/>
      <c r="I67" s="18"/>
      <c r="J67" s="18"/>
      <c r="K67" s="18"/>
      <c r="L67" s="18"/>
      <c r="M67" s="70"/>
      <c r="N67" s="80"/>
    </row>
    <row r="68" spans="5:14" x14ac:dyDescent="0.25">
      <c r="E68" s="69"/>
      <c r="F68" s="69"/>
      <c r="G68" s="18"/>
      <c r="H68" s="18"/>
      <c r="I68" s="18"/>
      <c r="J68" s="18"/>
      <c r="K68" s="18"/>
      <c r="L68" s="18"/>
      <c r="M68" s="70"/>
      <c r="N68" s="80"/>
    </row>
    <row r="69" spans="5:14" x14ac:dyDescent="0.25">
      <c r="E69" s="69"/>
      <c r="F69" s="69"/>
      <c r="G69" s="18"/>
      <c r="H69" s="18"/>
      <c r="I69" s="18"/>
      <c r="J69" s="18"/>
      <c r="K69" s="18"/>
      <c r="L69" s="18"/>
      <c r="M69" s="70"/>
      <c r="N69" s="80"/>
    </row>
    <row r="70" spans="5:14" x14ac:dyDescent="0.25">
      <c r="E70" s="69"/>
      <c r="F70" s="69"/>
      <c r="G70" s="18"/>
      <c r="H70" s="18"/>
      <c r="I70" s="18"/>
      <c r="J70" s="18"/>
      <c r="K70" s="18"/>
      <c r="L70" s="18"/>
      <c r="M70" s="70"/>
      <c r="N70" s="80"/>
    </row>
    <row r="71" spans="5:14" x14ac:dyDescent="0.25">
      <c r="E71" s="69"/>
      <c r="F71" s="69"/>
      <c r="G71" s="18"/>
      <c r="H71" s="18"/>
      <c r="I71" s="18"/>
      <c r="J71" s="18"/>
      <c r="K71" s="18"/>
      <c r="L71" s="18"/>
      <c r="M71" s="70"/>
      <c r="N71" s="80"/>
    </row>
    <row r="72" spans="5:14" x14ac:dyDescent="0.25">
      <c r="E72" s="69"/>
      <c r="F72" s="69"/>
      <c r="G72" s="18"/>
      <c r="H72" s="18"/>
      <c r="I72" s="18"/>
      <c r="J72" s="18"/>
      <c r="K72" s="18"/>
      <c r="L72" s="18"/>
      <c r="M72" s="70"/>
      <c r="N72" s="80"/>
    </row>
    <row r="73" spans="5:14" x14ac:dyDescent="0.25">
      <c r="E73" s="69"/>
      <c r="F73" s="69"/>
      <c r="G73" s="18"/>
      <c r="H73" s="18"/>
      <c r="I73" s="18"/>
      <c r="J73" s="18"/>
      <c r="K73" s="18"/>
      <c r="L73" s="18"/>
      <c r="M73" s="70"/>
      <c r="N73" s="80"/>
    </row>
    <row r="74" spans="5:14" x14ac:dyDescent="0.25">
      <c r="E74" s="69"/>
      <c r="F74" s="69"/>
      <c r="G74" s="18"/>
      <c r="H74" s="18"/>
      <c r="I74" s="18"/>
      <c r="J74" s="18"/>
      <c r="K74" s="18"/>
      <c r="L74" s="18"/>
      <c r="M74" s="70"/>
      <c r="N74" s="80"/>
    </row>
    <row r="75" spans="5:14" x14ac:dyDescent="0.25">
      <c r="E75" s="69"/>
      <c r="F75" s="69"/>
      <c r="G75" s="18"/>
      <c r="H75" s="18"/>
      <c r="I75" s="18"/>
      <c r="J75" s="18"/>
      <c r="K75" s="18"/>
      <c r="L75" s="18"/>
      <c r="M75" s="70"/>
      <c r="N75" s="80"/>
    </row>
    <row r="76" spans="5:14" x14ac:dyDescent="0.25">
      <c r="E76" s="69"/>
      <c r="F76" s="69"/>
      <c r="G76" s="18"/>
      <c r="H76" s="18"/>
      <c r="I76" s="18"/>
      <c r="J76" s="18"/>
      <c r="K76" s="18"/>
      <c r="L76" s="18"/>
      <c r="M76" s="70"/>
      <c r="N76" s="80"/>
    </row>
    <row r="77" spans="5:14" x14ac:dyDescent="0.25">
      <c r="E77" s="69"/>
      <c r="F77" s="69"/>
      <c r="G77" s="18"/>
      <c r="H77" s="18"/>
      <c r="I77" s="18"/>
      <c r="J77" s="18"/>
      <c r="K77" s="18"/>
      <c r="L77" s="18"/>
      <c r="M77" s="70"/>
      <c r="N77" s="80"/>
    </row>
    <row r="78" spans="5:14" x14ac:dyDescent="0.25">
      <c r="E78" s="69"/>
      <c r="F78" s="69"/>
      <c r="G78" s="18"/>
      <c r="H78" s="18"/>
      <c r="I78" s="18"/>
      <c r="J78" s="18"/>
      <c r="K78" s="18"/>
      <c r="L78" s="18"/>
      <c r="M78" s="70"/>
      <c r="N78" s="80"/>
    </row>
    <row r="79" spans="5:14" x14ac:dyDescent="0.25">
      <c r="E79" s="69"/>
      <c r="F79" s="69"/>
      <c r="G79" s="18"/>
      <c r="H79" s="18"/>
      <c r="I79" s="18"/>
      <c r="J79" s="18"/>
      <c r="K79" s="18"/>
      <c r="L79" s="18"/>
      <c r="N79" s="80"/>
    </row>
    <row r="80" spans="5:14" x14ac:dyDescent="0.25">
      <c r="E80" s="69"/>
      <c r="F80" s="69"/>
      <c r="G80" s="18"/>
      <c r="H80" s="18"/>
      <c r="I80" s="18"/>
      <c r="J80" s="18"/>
      <c r="K80" s="18"/>
      <c r="L80" s="18"/>
      <c r="N80" s="80"/>
    </row>
    <row r="81" spans="5:14" x14ac:dyDescent="0.25">
      <c r="E81" s="69"/>
      <c r="F81" s="69"/>
      <c r="G81" s="18"/>
      <c r="H81" s="18"/>
      <c r="I81" s="18"/>
      <c r="J81" s="18"/>
      <c r="K81" s="18"/>
      <c r="L81" s="18"/>
      <c r="N81" s="80"/>
    </row>
    <row r="82" spans="5:14" x14ac:dyDescent="0.25">
      <c r="E82" s="69"/>
      <c r="F82" s="69"/>
      <c r="G82" s="18"/>
      <c r="H82" s="18"/>
      <c r="I82" s="18"/>
      <c r="J82" s="18"/>
      <c r="K82" s="18"/>
      <c r="L82" s="18"/>
      <c r="N82" s="80"/>
    </row>
    <row r="83" spans="5:14" x14ac:dyDescent="0.25">
      <c r="E83" s="69"/>
      <c r="F83" s="69"/>
      <c r="G83" s="18"/>
      <c r="H83" s="18"/>
      <c r="I83" s="18"/>
      <c r="J83" s="18"/>
      <c r="K83" s="18"/>
      <c r="L83" s="18"/>
      <c r="N83" s="80"/>
    </row>
    <row r="84" spans="5:14" x14ac:dyDescent="0.25">
      <c r="E84" s="69"/>
      <c r="F84" s="69"/>
      <c r="G84" s="18"/>
      <c r="H84" s="18"/>
      <c r="I84" s="18"/>
      <c r="J84" s="18"/>
      <c r="K84" s="18"/>
      <c r="L84" s="18"/>
      <c r="N84" s="80"/>
    </row>
    <row r="85" spans="5:14" x14ac:dyDescent="0.25">
      <c r="E85" s="69"/>
      <c r="F85" s="69"/>
      <c r="G85" s="18"/>
      <c r="H85" s="18"/>
      <c r="I85" s="18"/>
      <c r="J85" s="18"/>
      <c r="K85" s="18"/>
      <c r="L85" s="18"/>
      <c r="N85" s="80"/>
    </row>
    <row r="86" spans="5:14" x14ac:dyDescent="0.25">
      <c r="E86" s="69"/>
      <c r="F86" s="69"/>
      <c r="G86" s="18"/>
      <c r="H86" s="18"/>
      <c r="I86" s="18"/>
      <c r="J86" s="18"/>
      <c r="K86" s="18"/>
      <c r="L86" s="18"/>
      <c r="N86" s="80"/>
    </row>
    <row r="87" spans="5:14" x14ac:dyDescent="0.25">
      <c r="E87" s="69"/>
      <c r="F87" s="69"/>
      <c r="G87" s="18"/>
      <c r="H87" s="18"/>
      <c r="I87" s="18"/>
      <c r="J87" s="18"/>
      <c r="K87" s="18"/>
      <c r="L87" s="18"/>
      <c r="N87" s="80"/>
    </row>
    <row r="88" spans="5:14" x14ac:dyDescent="0.25">
      <c r="E88" s="69"/>
      <c r="F88" s="69"/>
      <c r="G88" s="18"/>
      <c r="H88" s="18"/>
      <c r="I88" s="18"/>
      <c r="J88" s="18"/>
      <c r="K88" s="18"/>
      <c r="L88" s="18"/>
      <c r="N88" s="80"/>
    </row>
    <row r="89" spans="5:14" x14ac:dyDescent="0.25">
      <c r="E89" s="69"/>
      <c r="F89" s="69"/>
      <c r="G89" s="18"/>
      <c r="H89" s="18"/>
      <c r="I89" s="18"/>
      <c r="J89" s="18"/>
      <c r="K89" s="18"/>
      <c r="L89" s="18"/>
      <c r="N89" s="80"/>
    </row>
    <row r="90" spans="5:14" x14ac:dyDescent="0.25">
      <c r="E90" s="69"/>
      <c r="F90" s="69"/>
      <c r="G90" s="18"/>
      <c r="H90" s="18"/>
      <c r="I90" s="18"/>
      <c r="J90" s="18"/>
      <c r="K90" s="18"/>
      <c r="L90" s="18"/>
      <c r="N90" s="80"/>
    </row>
    <row r="91" spans="5:14" x14ac:dyDescent="0.25">
      <c r="E91" s="69"/>
      <c r="F91" s="69"/>
      <c r="G91" s="18"/>
      <c r="H91" s="18"/>
      <c r="I91" s="18"/>
      <c r="J91" s="18"/>
      <c r="K91" s="18"/>
      <c r="L91" s="18"/>
      <c r="N91" s="80"/>
    </row>
    <row r="92" spans="5:14" x14ac:dyDescent="0.25">
      <c r="E92" s="69"/>
      <c r="F92" s="69"/>
      <c r="G92" s="18"/>
      <c r="H92" s="18"/>
      <c r="I92" s="18"/>
      <c r="J92" s="18"/>
      <c r="K92" s="18"/>
      <c r="L92" s="18"/>
      <c r="M92" s="70"/>
      <c r="N92" s="80"/>
    </row>
    <row r="93" spans="5:14" x14ac:dyDescent="0.25">
      <c r="E93" s="69"/>
      <c r="F93" s="69"/>
      <c r="G93" s="18"/>
      <c r="H93" s="18"/>
      <c r="I93" s="18"/>
      <c r="J93" s="18"/>
      <c r="K93" s="18"/>
      <c r="L93" s="18"/>
      <c r="M93" s="70"/>
      <c r="N93" s="80"/>
    </row>
    <row r="94" spans="5:14" x14ac:dyDescent="0.25">
      <c r="E94" s="69"/>
      <c r="F94" s="69"/>
      <c r="G94" s="18"/>
      <c r="H94" s="18"/>
      <c r="I94" s="18"/>
      <c r="J94" s="18"/>
      <c r="K94" s="18"/>
      <c r="L94" s="18"/>
      <c r="M94" s="70"/>
      <c r="N94" s="80"/>
    </row>
    <row r="95" spans="5:14" x14ac:dyDescent="0.25">
      <c r="E95" s="69"/>
      <c r="F95" s="69"/>
      <c r="G95" s="18"/>
      <c r="H95" s="18"/>
      <c r="I95" s="18"/>
      <c r="J95" s="18"/>
      <c r="K95" s="18"/>
      <c r="L95" s="18"/>
      <c r="M95" s="70"/>
      <c r="N95" s="80"/>
    </row>
    <row r="96" spans="5:14" x14ac:dyDescent="0.25">
      <c r="E96" s="69"/>
      <c r="F96" s="69"/>
      <c r="G96" s="18"/>
      <c r="H96" s="18"/>
      <c r="I96" s="18"/>
      <c r="J96" s="18"/>
      <c r="K96" s="18"/>
      <c r="L96" s="18"/>
      <c r="M96" s="70"/>
      <c r="N96" s="80"/>
    </row>
    <row r="97" spans="5:14" x14ac:dyDescent="0.25">
      <c r="E97" s="69"/>
      <c r="F97" s="69"/>
      <c r="G97" s="18"/>
      <c r="H97" s="18"/>
      <c r="I97" s="18"/>
      <c r="J97" s="18"/>
      <c r="K97" s="18"/>
      <c r="L97" s="18"/>
      <c r="M97" s="70"/>
      <c r="N97" s="80"/>
    </row>
    <row r="98" spans="5:14" x14ac:dyDescent="0.25">
      <c r="E98" s="69"/>
      <c r="F98" s="69"/>
      <c r="G98" s="18"/>
      <c r="H98" s="18"/>
      <c r="I98" s="18"/>
      <c r="J98" s="18"/>
      <c r="K98" s="18"/>
      <c r="L98" s="18"/>
      <c r="M98" s="70"/>
      <c r="N98" s="80"/>
    </row>
    <row r="99" spans="5:14" x14ac:dyDescent="0.25">
      <c r="E99" s="69"/>
      <c r="F99" s="69"/>
      <c r="G99" s="18"/>
      <c r="H99" s="18"/>
      <c r="I99" s="18"/>
      <c r="J99" s="18"/>
      <c r="K99" s="18"/>
      <c r="L99" s="18"/>
      <c r="M99" s="70"/>
      <c r="N99" s="80"/>
    </row>
    <row r="100" spans="5:14" x14ac:dyDescent="0.25">
      <c r="E100" s="69"/>
      <c r="F100" s="69"/>
      <c r="G100" s="18"/>
      <c r="H100" s="18"/>
      <c r="I100" s="18"/>
      <c r="J100" s="18"/>
      <c r="K100" s="18"/>
      <c r="L100" s="18"/>
      <c r="M100" s="70"/>
      <c r="N100" s="80"/>
    </row>
    <row r="101" spans="5:14" x14ac:dyDescent="0.25">
      <c r="E101" s="69"/>
      <c r="F101" s="69"/>
      <c r="G101" s="18"/>
      <c r="H101" s="18"/>
      <c r="I101" s="18"/>
      <c r="J101" s="18"/>
      <c r="K101" s="18"/>
      <c r="L101" s="18"/>
      <c r="M101" s="70"/>
      <c r="N101" s="80"/>
    </row>
    <row r="102" spans="5:14" x14ac:dyDescent="0.25">
      <c r="E102" s="69"/>
      <c r="F102" s="69"/>
      <c r="G102" s="18"/>
      <c r="H102" s="18"/>
      <c r="I102" s="18"/>
      <c r="J102" s="18"/>
      <c r="K102" s="18"/>
      <c r="L102" s="18"/>
      <c r="M102" s="70"/>
      <c r="N102" s="80"/>
    </row>
    <row r="103" spans="5:14" x14ac:dyDescent="0.25">
      <c r="E103" s="69"/>
      <c r="F103" s="69"/>
      <c r="G103" s="18"/>
      <c r="H103" s="18"/>
      <c r="I103" s="18"/>
      <c r="J103" s="18"/>
      <c r="K103" s="18"/>
      <c r="L103" s="18"/>
      <c r="M103" s="70"/>
      <c r="N103" s="80"/>
    </row>
    <row r="104" spans="5:14" x14ac:dyDescent="0.25">
      <c r="E104" s="69"/>
      <c r="F104" s="69"/>
      <c r="G104" s="18"/>
      <c r="H104" s="18"/>
      <c r="I104" s="18"/>
      <c r="J104" s="18"/>
      <c r="K104" s="18"/>
      <c r="L104" s="18"/>
      <c r="M104" s="70"/>
      <c r="N104" s="80"/>
    </row>
    <row r="105" spans="5:14" x14ac:dyDescent="0.25">
      <c r="E105" s="69"/>
      <c r="F105" s="69"/>
      <c r="G105" s="18"/>
      <c r="H105" s="18"/>
      <c r="I105" s="18"/>
      <c r="J105" s="18"/>
      <c r="K105" s="18"/>
      <c r="L105" s="18"/>
      <c r="N105" s="80"/>
    </row>
    <row r="106" spans="5:14" x14ac:dyDescent="0.25">
      <c r="E106" s="69"/>
      <c r="F106" s="69"/>
      <c r="G106" s="18"/>
      <c r="H106" s="18"/>
      <c r="I106" s="18"/>
      <c r="J106" s="18"/>
      <c r="K106" s="18"/>
      <c r="L106" s="18"/>
      <c r="N106" s="80"/>
    </row>
    <row r="107" spans="5:14" x14ac:dyDescent="0.25">
      <c r="E107" s="69"/>
      <c r="F107" s="69"/>
      <c r="G107" s="18"/>
      <c r="H107" s="18"/>
      <c r="I107" s="18"/>
      <c r="J107" s="18"/>
      <c r="K107" s="18"/>
      <c r="L107" s="18"/>
      <c r="N107" s="80"/>
    </row>
    <row r="108" spans="5:14" x14ac:dyDescent="0.25">
      <c r="E108" s="69"/>
      <c r="F108" s="69"/>
      <c r="G108" s="18"/>
      <c r="H108" s="18"/>
      <c r="I108" s="18"/>
      <c r="J108" s="18"/>
      <c r="K108" s="18"/>
      <c r="L108" s="18"/>
      <c r="N108" s="80"/>
    </row>
    <row r="109" spans="5:14" x14ac:dyDescent="0.25">
      <c r="E109" s="69"/>
      <c r="F109" s="69"/>
      <c r="G109" s="18"/>
      <c r="H109" s="18"/>
      <c r="I109" s="18"/>
      <c r="J109" s="18"/>
      <c r="K109" s="18"/>
      <c r="L109" s="18"/>
      <c r="N109" s="80"/>
    </row>
    <row r="110" spans="5:14" x14ac:dyDescent="0.25">
      <c r="E110" s="69"/>
      <c r="F110" s="69"/>
      <c r="G110" s="18"/>
      <c r="H110" s="18"/>
      <c r="I110" s="18"/>
      <c r="J110" s="18"/>
      <c r="K110" s="18"/>
      <c r="L110" s="18"/>
      <c r="N110" s="80"/>
    </row>
    <row r="111" spans="5:14" x14ac:dyDescent="0.25">
      <c r="E111" s="69"/>
      <c r="F111" s="69"/>
      <c r="G111" s="18"/>
      <c r="H111" s="18"/>
      <c r="I111" s="18"/>
      <c r="J111" s="18"/>
      <c r="K111" s="18"/>
      <c r="L111" s="18"/>
      <c r="N111" s="80"/>
    </row>
    <row r="112" spans="5:14" x14ac:dyDescent="0.25">
      <c r="E112" s="69"/>
      <c r="F112" s="69"/>
      <c r="G112" s="18"/>
      <c r="H112" s="18"/>
      <c r="I112" s="18"/>
      <c r="J112" s="18"/>
      <c r="K112" s="18"/>
      <c r="L112" s="18"/>
      <c r="N112" s="80"/>
    </row>
    <row r="113" spans="5:14" x14ac:dyDescent="0.25">
      <c r="E113" s="69"/>
      <c r="F113" s="69"/>
      <c r="G113" s="18"/>
      <c r="H113" s="18"/>
      <c r="I113" s="18"/>
      <c r="J113" s="18"/>
      <c r="K113" s="18"/>
      <c r="L113" s="18"/>
      <c r="N113" s="80"/>
    </row>
    <row r="114" spans="5:14" x14ac:dyDescent="0.25">
      <c r="E114" s="69"/>
      <c r="F114" s="69"/>
      <c r="G114" s="18"/>
      <c r="H114" s="18"/>
      <c r="I114" s="18"/>
      <c r="J114" s="18"/>
      <c r="K114" s="18"/>
      <c r="L114" s="18"/>
      <c r="N114" s="80"/>
    </row>
    <row r="115" spans="5:14" x14ac:dyDescent="0.25">
      <c r="E115" s="69"/>
      <c r="F115" s="69"/>
      <c r="G115" s="18"/>
      <c r="H115" s="18"/>
      <c r="I115" s="18"/>
      <c r="J115" s="18"/>
      <c r="K115" s="18"/>
      <c r="L115" s="18"/>
      <c r="N115" s="80"/>
    </row>
    <row r="116" spans="5:14" x14ac:dyDescent="0.25">
      <c r="E116" s="69"/>
      <c r="F116" s="69"/>
      <c r="G116" s="18"/>
      <c r="H116" s="18"/>
      <c r="I116" s="18"/>
      <c r="J116" s="18"/>
      <c r="K116" s="18"/>
      <c r="L116" s="18"/>
      <c r="N116" s="80"/>
    </row>
    <row r="117" spans="5:14" x14ac:dyDescent="0.25">
      <c r="E117" s="69"/>
      <c r="F117" s="69"/>
      <c r="G117" s="18"/>
      <c r="H117" s="18"/>
      <c r="I117" s="18"/>
      <c r="J117" s="18"/>
      <c r="K117" s="18"/>
      <c r="L117" s="18"/>
      <c r="N117" s="80"/>
    </row>
    <row r="118" spans="5:14" x14ac:dyDescent="0.25">
      <c r="E118" s="69"/>
      <c r="F118" s="69"/>
      <c r="N118" s="36"/>
    </row>
    <row r="119" spans="5:14" x14ac:dyDescent="0.25">
      <c r="E119" s="69"/>
      <c r="F119" s="69"/>
      <c r="N119" s="36"/>
    </row>
    <row r="120" spans="5:14" x14ac:dyDescent="0.25">
      <c r="E120" s="69"/>
      <c r="F120" s="69"/>
      <c r="N120" s="36"/>
    </row>
    <row r="121" spans="5:14" x14ac:dyDescent="0.25">
      <c r="E121" s="69"/>
      <c r="F121" s="69"/>
      <c r="N121" s="36"/>
    </row>
    <row r="122" spans="5:14" x14ac:dyDescent="0.25">
      <c r="E122" s="69"/>
      <c r="F122" s="69"/>
      <c r="N122" s="36"/>
    </row>
    <row r="123" spans="5:14" x14ac:dyDescent="0.25">
      <c r="E123" s="69"/>
      <c r="F123" s="69"/>
      <c r="N123" s="36"/>
    </row>
    <row r="124" spans="5:14" x14ac:dyDescent="0.25">
      <c r="E124" s="69"/>
      <c r="F124" s="69"/>
      <c r="N124" s="36"/>
    </row>
    <row r="125" spans="5:14" x14ac:dyDescent="0.25">
      <c r="E125" s="69"/>
      <c r="F125" s="69"/>
      <c r="N125" s="36"/>
    </row>
    <row r="126" spans="5:14" x14ac:dyDescent="0.25">
      <c r="E126" s="69"/>
      <c r="F126" s="69"/>
      <c r="N126" s="36"/>
    </row>
    <row r="127" spans="5:14" x14ac:dyDescent="0.25">
      <c r="E127" s="69"/>
      <c r="F127" s="69"/>
      <c r="N127" s="36"/>
    </row>
    <row r="128" spans="5:14" x14ac:dyDescent="0.25">
      <c r="E128" s="69"/>
      <c r="F128" s="69"/>
      <c r="N128" s="36"/>
    </row>
    <row r="129" spans="5:14" x14ac:dyDescent="0.25">
      <c r="E129" s="69"/>
      <c r="F129" s="69"/>
      <c r="N129" s="36"/>
    </row>
    <row r="130" spans="5:14" x14ac:dyDescent="0.25">
      <c r="E130" s="69"/>
      <c r="F130" s="69"/>
      <c r="N130" s="36"/>
    </row>
    <row r="131" spans="5:14" x14ac:dyDescent="0.25">
      <c r="E131" s="69"/>
      <c r="F131" s="69"/>
      <c r="N131" s="36"/>
    </row>
    <row r="132" spans="5:14" x14ac:dyDescent="0.25">
      <c r="E132" s="69"/>
      <c r="F132" s="69"/>
      <c r="N132" s="36"/>
    </row>
    <row r="133" spans="5:14" x14ac:dyDescent="0.25">
      <c r="E133" s="69"/>
      <c r="F133" s="69"/>
      <c r="N133" s="36"/>
    </row>
    <row r="134" spans="5:14" x14ac:dyDescent="0.25">
      <c r="E134" s="69"/>
      <c r="F134" s="69"/>
      <c r="N134" s="36"/>
    </row>
    <row r="135" spans="5:14" x14ac:dyDescent="0.25">
      <c r="E135" s="69"/>
      <c r="F135" s="69"/>
      <c r="N135" s="36"/>
    </row>
    <row r="136" spans="5:14" x14ac:dyDescent="0.25">
      <c r="E136" s="69"/>
      <c r="F136" s="69"/>
      <c r="N136" s="36"/>
    </row>
    <row r="137" spans="5:14" x14ac:dyDescent="0.25">
      <c r="E137" s="69"/>
      <c r="F137" s="69"/>
      <c r="N137" s="36"/>
    </row>
    <row r="138" spans="5:14" ht="15" customHeight="1" x14ac:dyDescent="0.25">
      <c r="E138" s="69"/>
      <c r="F138" s="69"/>
      <c r="N138" s="36"/>
    </row>
    <row r="139" spans="5:14" ht="15" customHeight="1" x14ac:dyDescent="0.25">
      <c r="E139" s="69"/>
      <c r="F139" s="69"/>
      <c r="N139" s="36"/>
    </row>
    <row r="140" spans="5:14" ht="15" customHeight="1" x14ac:dyDescent="0.25">
      <c r="E140" s="69"/>
      <c r="F140" s="69"/>
      <c r="N140" s="36"/>
    </row>
    <row r="141" spans="5:14" ht="15" customHeight="1" x14ac:dyDescent="0.25">
      <c r="E141" s="69"/>
      <c r="F141" s="69"/>
      <c r="N141" s="36"/>
    </row>
    <row r="142" spans="5:14" ht="15" customHeight="1" x14ac:dyDescent="0.25">
      <c r="E142" s="69"/>
      <c r="F142" s="69"/>
      <c r="N142" s="36"/>
    </row>
    <row r="143" spans="5:14" ht="15" customHeight="1" x14ac:dyDescent="0.25">
      <c r="E143" s="69"/>
      <c r="F143" s="69"/>
      <c r="N143" s="36"/>
    </row>
    <row r="144" spans="5:14" ht="15" customHeight="1" x14ac:dyDescent="0.25">
      <c r="E144" s="69"/>
      <c r="F144" s="69"/>
      <c r="N144" s="36"/>
    </row>
    <row r="145" spans="5:14" ht="15" customHeight="1" x14ac:dyDescent="0.25">
      <c r="E145" s="69"/>
      <c r="F145" s="69"/>
      <c r="N145" s="36"/>
    </row>
    <row r="146" spans="5:14" ht="15" customHeight="1" x14ac:dyDescent="0.25">
      <c r="E146" s="69"/>
      <c r="F146" s="69"/>
      <c r="N146" s="36"/>
    </row>
    <row r="147" spans="5:14" ht="15" customHeight="1" x14ac:dyDescent="0.25">
      <c r="E147" s="69"/>
      <c r="F147" s="69"/>
      <c r="N147" s="36"/>
    </row>
    <row r="148" spans="5:14" x14ac:dyDescent="0.25">
      <c r="E148" s="69"/>
      <c r="F148" s="69"/>
      <c r="N148" s="36"/>
    </row>
    <row r="149" spans="5:14" x14ac:dyDescent="0.25">
      <c r="E149" s="69"/>
      <c r="F149" s="69"/>
      <c r="N149" s="36"/>
    </row>
    <row r="150" spans="5:14" x14ac:dyDescent="0.25">
      <c r="E150" s="69"/>
      <c r="F150" s="69"/>
      <c r="N150" s="36"/>
    </row>
    <row r="151" spans="5:14" x14ac:dyDescent="0.25">
      <c r="E151" s="69"/>
      <c r="F151" s="69"/>
      <c r="N151" s="36"/>
    </row>
    <row r="152" spans="5:14" x14ac:dyDescent="0.25">
      <c r="E152" s="69"/>
      <c r="F152" s="69"/>
      <c r="N152" s="36"/>
    </row>
    <row r="153" spans="5:14" x14ac:dyDescent="0.25">
      <c r="E153" s="69"/>
      <c r="F153" s="69"/>
      <c r="N153" s="36"/>
    </row>
    <row r="154" spans="5:14" x14ac:dyDescent="0.25">
      <c r="E154" s="69"/>
      <c r="F154" s="69"/>
      <c r="N154" s="36"/>
    </row>
    <row r="155" spans="5:14" x14ac:dyDescent="0.25">
      <c r="E155" s="69"/>
      <c r="F155" s="69"/>
      <c r="N155" s="36"/>
    </row>
    <row r="156" spans="5:14" x14ac:dyDescent="0.25">
      <c r="E156" s="69"/>
      <c r="F156" s="69"/>
      <c r="N156" s="36"/>
    </row>
    <row r="157" spans="5:14" x14ac:dyDescent="0.25">
      <c r="E157" s="69"/>
      <c r="F157" s="69"/>
      <c r="N157" s="36"/>
    </row>
    <row r="158" spans="5:14" x14ac:dyDescent="0.25">
      <c r="E158" s="69"/>
      <c r="F158" s="69"/>
      <c r="N158" s="36"/>
    </row>
    <row r="159" spans="5:14" x14ac:dyDescent="0.25">
      <c r="E159" s="69"/>
      <c r="F159" s="69"/>
      <c r="N159" s="36"/>
    </row>
    <row r="160" spans="5:14" x14ac:dyDescent="0.25">
      <c r="E160" s="69"/>
      <c r="F160" s="69"/>
      <c r="N160" s="36"/>
    </row>
    <row r="161" spans="5:14" x14ac:dyDescent="0.25">
      <c r="E161" s="69"/>
      <c r="F161" s="69"/>
      <c r="N161" s="36"/>
    </row>
    <row r="162" spans="5:14" x14ac:dyDescent="0.25">
      <c r="E162" s="69"/>
      <c r="F162" s="69"/>
      <c r="N162" s="36"/>
    </row>
    <row r="163" spans="5:14" x14ac:dyDescent="0.25">
      <c r="E163" s="69"/>
      <c r="F163" s="69"/>
      <c r="N163" s="36"/>
    </row>
    <row r="164" spans="5:14" x14ac:dyDescent="0.25">
      <c r="E164" s="69"/>
      <c r="F164" s="69"/>
      <c r="N164" s="36"/>
    </row>
    <row r="165" spans="5:14" x14ac:dyDescent="0.25">
      <c r="E165" s="69"/>
      <c r="F165" s="69"/>
      <c r="N165" s="36"/>
    </row>
    <row r="166" spans="5:14" x14ac:dyDescent="0.25">
      <c r="E166" s="69"/>
      <c r="F166" s="69"/>
      <c r="N166" s="36"/>
    </row>
    <row r="167" spans="5:14" x14ac:dyDescent="0.25">
      <c r="E167" s="69"/>
      <c r="F167" s="69"/>
      <c r="N167" s="36"/>
    </row>
    <row r="168" spans="5:14" x14ac:dyDescent="0.25">
      <c r="E168" s="69"/>
      <c r="F168" s="69"/>
      <c r="N168" s="36"/>
    </row>
    <row r="169" spans="5:14" x14ac:dyDescent="0.25">
      <c r="E169" s="69"/>
      <c r="F169" s="69"/>
      <c r="N169" s="36"/>
    </row>
    <row r="170" spans="5:14" x14ac:dyDescent="0.25">
      <c r="E170" s="69"/>
      <c r="F170" s="69"/>
      <c r="N170" s="36"/>
    </row>
    <row r="171" spans="5:14" x14ac:dyDescent="0.25">
      <c r="E171" s="69"/>
      <c r="F171" s="69"/>
      <c r="N171" s="36"/>
    </row>
    <row r="172" spans="5:14" x14ac:dyDescent="0.25">
      <c r="E172" s="69"/>
      <c r="F172" s="69"/>
      <c r="N172" s="36"/>
    </row>
    <row r="173" spans="5:14" x14ac:dyDescent="0.25">
      <c r="E173" s="69"/>
      <c r="F173" s="69"/>
      <c r="N173" s="36"/>
    </row>
    <row r="174" spans="5:14" x14ac:dyDescent="0.25">
      <c r="E174" s="69"/>
      <c r="F174" s="69"/>
      <c r="N174" s="36"/>
    </row>
    <row r="175" spans="5:14" x14ac:dyDescent="0.25">
      <c r="E175" s="69"/>
      <c r="F175" s="69"/>
      <c r="N175" s="36"/>
    </row>
    <row r="176" spans="5:14" x14ac:dyDescent="0.25">
      <c r="E176" s="69"/>
      <c r="F176" s="69"/>
      <c r="N176" s="36"/>
    </row>
    <row r="177" spans="5:14" x14ac:dyDescent="0.25">
      <c r="E177" s="69"/>
      <c r="F177" s="69"/>
      <c r="N177" s="36"/>
    </row>
    <row r="178" spans="5:14" x14ac:dyDescent="0.25">
      <c r="E178" s="69"/>
      <c r="F178" s="69"/>
      <c r="N178" s="36"/>
    </row>
    <row r="179" spans="5:14" x14ac:dyDescent="0.25">
      <c r="E179" s="69"/>
      <c r="F179" s="69"/>
      <c r="N179" s="36"/>
    </row>
    <row r="180" spans="5:14" x14ac:dyDescent="0.25">
      <c r="E180" s="69"/>
      <c r="F180" s="69"/>
      <c r="N180" s="36"/>
    </row>
    <row r="181" spans="5:14" x14ac:dyDescent="0.25">
      <c r="E181" s="69"/>
      <c r="F181" s="69"/>
      <c r="N181" s="36"/>
    </row>
    <row r="182" spans="5:14" x14ac:dyDescent="0.25">
      <c r="E182" s="69"/>
      <c r="F182" s="69"/>
      <c r="N182" s="36"/>
    </row>
    <row r="183" spans="5:14" x14ac:dyDescent="0.25">
      <c r="E183" s="69"/>
      <c r="F183" s="69"/>
      <c r="N183" s="36"/>
    </row>
    <row r="184" spans="5:14" x14ac:dyDescent="0.25">
      <c r="E184" s="69"/>
      <c r="F184" s="69"/>
      <c r="N184" s="36"/>
    </row>
    <row r="185" spans="5:14" x14ac:dyDescent="0.25">
      <c r="E185" s="69"/>
      <c r="F185" s="69"/>
      <c r="N185" s="36"/>
    </row>
    <row r="186" spans="5:14" x14ac:dyDescent="0.25">
      <c r="E186" s="69"/>
      <c r="F186" s="69"/>
      <c r="N186" s="36"/>
    </row>
    <row r="187" spans="5:14" x14ac:dyDescent="0.25">
      <c r="E187" s="69"/>
      <c r="F187" s="69"/>
      <c r="N187" s="36"/>
    </row>
    <row r="188" spans="5:14" x14ac:dyDescent="0.25">
      <c r="E188" s="69"/>
      <c r="F188" s="69"/>
      <c r="N188" s="36"/>
    </row>
    <row r="189" spans="5:14" x14ac:dyDescent="0.25">
      <c r="E189" s="69"/>
      <c r="F189" s="69"/>
      <c r="N189" s="36"/>
    </row>
    <row r="190" spans="5:14" x14ac:dyDescent="0.25">
      <c r="E190" s="69"/>
      <c r="F190" s="69"/>
      <c r="N190" s="36"/>
    </row>
    <row r="191" spans="5:14" x14ac:dyDescent="0.25">
      <c r="E191" s="69"/>
      <c r="F191" s="69"/>
      <c r="N191" s="36"/>
    </row>
    <row r="192" spans="5:14" x14ac:dyDescent="0.25">
      <c r="E192" s="69"/>
      <c r="F192" s="69"/>
      <c r="N192" s="36"/>
    </row>
    <row r="193" spans="5:14" x14ac:dyDescent="0.25">
      <c r="E193" s="69"/>
      <c r="F193" s="69"/>
      <c r="N193" s="36"/>
    </row>
    <row r="194" spans="5:14" x14ac:dyDescent="0.25">
      <c r="E194" s="69"/>
      <c r="F194" s="69"/>
      <c r="N194" s="36"/>
    </row>
    <row r="195" spans="5:14" x14ac:dyDescent="0.25">
      <c r="E195" s="69"/>
      <c r="F195" s="69"/>
      <c r="N195" s="36"/>
    </row>
    <row r="196" spans="5:14" x14ac:dyDescent="0.25">
      <c r="E196" s="69"/>
      <c r="F196" s="69"/>
      <c r="N196" s="36"/>
    </row>
    <row r="197" spans="5:14" x14ac:dyDescent="0.25">
      <c r="E197" s="69"/>
      <c r="F197" s="69"/>
      <c r="N197" s="36"/>
    </row>
    <row r="198" spans="5:14" x14ac:dyDescent="0.25">
      <c r="E198" s="69"/>
      <c r="F198" s="69"/>
      <c r="N198" s="36"/>
    </row>
    <row r="199" spans="5:14" x14ac:dyDescent="0.25">
      <c r="E199" s="69"/>
      <c r="F199" s="69"/>
      <c r="N199" s="36"/>
    </row>
    <row r="200" spans="5:14" x14ac:dyDescent="0.25">
      <c r="E200" s="69"/>
      <c r="F200" s="69"/>
      <c r="N200" s="36"/>
    </row>
    <row r="201" spans="5:14" x14ac:dyDescent="0.25">
      <c r="E201" s="69"/>
      <c r="F201" s="69"/>
      <c r="N201" s="36"/>
    </row>
    <row r="202" spans="5:14" x14ac:dyDescent="0.25">
      <c r="E202" s="69"/>
      <c r="F202" s="69"/>
      <c r="N202" s="36"/>
    </row>
    <row r="203" spans="5:14" x14ac:dyDescent="0.25">
      <c r="E203" s="69"/>
      <c r="F203" s="69"/>
      <c r="N203" s="36"/>
    </row>
    <row r="204" spans="5:14" x14ac:dyDescent="0.25">
      <c r="E204" s="69"/>
      <c r="F204" s="69"/>
      <c r="N204" s="36"/>
    </row>
    <row r="205" spans="5:14" x14ac:dyDescent="0.25">
      <c r="E205" s="69"/>
      <c r="F205" s="69"/>
      <c r="N205" s="36"/>
    </row>
    <row r="206" spans="5:14" x14ac:dyDescent="0.25">
      <c r="E206" s="69"/>
      <c r="F206" s="69"/>
      <c r="N206" s="36"/>
    </row>
    <row r="207" spans="5:14" x14ac:dyDescent="0.25">
      <c r="E207" s="69"/>
      <c r="F207" s="69"/>
      <c r="N207" s="36"/>
    </row>
    <row r="208" spans="5:14" x14ac:dyDescent="0.25">
      <c r="E208" s="69"/>
      <c r="F208" s="69"/>
      <c r="N208" s="36"/>
    </row>
    <row r="209" spans="5:14" x14ac:dyDescent="0.25">
      <c r="E209" s="69"/>
      <c r="F209" s="69"/>
      <c r="N209" s="36"/>
    </row>
    <row r="210" spans="5:14" x14ac:dyDescent="0.25">
      <c r="E210" s="69"/>
      <c r="F210" s="69"/>
      <c r="N210" s="36"/>
    </row>
    <row r="211" spans="5:14" x14ac:dyDescent="0.25">
      <c r="E211" s="69"/>
      <c r="F211" s="69"/>
      <c r="N211" s="36"/>
    </row>
    <row r="212" spans="5:14" x14ac:dyDescent="0.25">
      <c r="E212" s="69"/>
      <c r="F212" s="69"/>
      <c r="N212" s="36"/>
    </row>
    <row r="213" spans="5:14" x14ac:dyDescent="0.25">
      <c r="E213" s="69"/>
      <c r="F213" s="69"/>
      <c r="N213" s="36"/>
    </row>
    <row r="214" spans="5:14" x14ac:dyDescent="0.25">
      <c r="E214" s="69"/>
      <c r="F214" s="69"/>
      <c r="N214" s="36"/>
    </row>
    <row r="215" spans="5:14" x14ac:dyDescent="0.25">
      <c r="E215" s="69"/>
      <c r="F215" s="69"/>
      <c r="N215" s="36"/>
    </row>
    <row r="216" spans="5:14" x14ac:dyDescent="0.25">
      <c r="E216" s="69"/>
      <c r="F216" s="69"/>
      <c r="N216" s="36"/>
    </row>
    <row r="217" spans="5:14" x14ac:dyDescent="0.25">
      <c r="E217" s="69"/>
      <c r="F217" s="69"/>
      <c r="N217" s="36"/>
    </row>
    <row r="218" spans="5:14" x14ac:dyDescent="0.25">
      <c r="E218" s="69"/>
      <c r="F218" s="69"/>
      <c r="N218" s="36"/>
    </row>
    <row r="219" spans="5:14" x14ac:dyDescent="0.25">
      <c r="E219" s="69"/>
      <c r="F219" s="69"/>
      <c r="N219" s="36"/>
    </row>
    <row r="220" spans="5:14" x14ac:dyDescent="0.25">
      <c r="E220" s="69"/>
      <c r="F220" s="69"/>
      <c r="N220" s="36"/>
    </row>
    <row r="221" spans="5:14" x14ac:dyDescent="0.25">
      <c r="E221" s="69"/>
      <c r="F221" s="69"/>
      <c r="N221" s="36"/>
    </row>
    <row r="222" spans="5:14" x14ac:dyDescent="0.25">
      <c r="E222" s="69"/>
      <c r="F222" s="69"/>
      <c r="N222" s="36"/>
    </row>
    <row r="223" spans="5:14" x14ac:dyDescent="0.25">
      <c r="E223" s="69"/>
      <c r="F223" s="69"/>
      <c r="N223" s="36"/>
    </row>
    <row r="224" spans="5:14" x14ac:dyDescent="0.25">
      <c r="E224" s="69"/>
      <c r="F224" s="69"/>
      <c r="N224" s="36"/>
    </row>
    <row r="225" spans="5:14" x14ac:dyDescent="0.25">
      <c r="E225" s="69"/>
      <c r="F225" s="69"/>
      <c r="N225" s="36"/>
    </row>
    <row r="226" spans="5:14" x14ac:dyDescent="0.25">
      <c r="E226" s="69"/>
      <c r="F226" s="69"/>
      <c r="N226" s="36"/>
    </row>
    <row r="227" spans="5:14" x14ac:dyDescent="0.25">
      <c r="E227" s="69"/>
      <c r="F227" s="69"/>
      <c r="N227" s="36"/>
    </row>
    <row r="228" spans="5:14" x14ac:dyDescent="0.25">
      <c r="E228" s="69"/>
      <c r="F228" s="69"/>
      <c r="N228" s="36"/>
    </row>
    <row r="229" spans="5:14" x14ac:dyDescent="0.25">
      <c r="E229" s="69"/>
      <c r="F229" s="69"/>
      <c r="N229" s="36"/>
    </row>
    <row r="230" spans="5:14" x14ac:dyDescent="0.25">
      <c r="E230" s="69"/>
      <c r="F230" s="69"/>
      <c r="N230" s="36"/>
    </row>
    <row r="231" spans="5:14" x14ac:dyDescent="0.25">
      <c r="E231" s="69"/>
      <c r="F231" s="69"/>
      <c r="N231" s="36"/>
    </row>
    <row r="232" spans="5:14" x14ac:dyDescent="0.25">
      <c r="E232" s="69"/>
      <c r="F232" s="69"/>
      <c r="N232" s="36"/>
    </row>
    <row r="233" spans="5:14" x14ac:dyDescent="0.25">
      <c r="E233" s="69"/>
      <c r="F233" s="69"/>
      <c r="N233" s="36"/>
    </row>
    <row r="234" spans="5:14" x14ac:dyDescent="0.25">
      <c r="E234" s="69"/>
      <c r="F234" s="69"/>
      <c r="N234" s="36"/>
    </row>
    <row r="235" spans="5:14" x14ac:dyDescent="0.25">
      <c r="E235" s="69"/>
      <c r="F235" s="69"/>
      <c r="N235" s="36"/>
    </row>
    <row r="236" spans="5:14" x14ac:dyDescent="0.25">
      <c r="E236" s="69"/>
      <c r="F236" s="69"/>
      <c r="N236" s="36"/>
    </row>
    <row r="237" spans="5:14" x14ac:dyDescent="0.25">
      <c r="E237" s="69"/>
      <c r="F237" s="69"/>
      <c r="N237" s="36"/>
    </row>
    <row r="238" spans="5:14" x14ac:dyDescent="0.25">
      <c r="E238" s="69"/>
      <c r="F238" s="69"/>
      <c r="N238" s="36"/>
    </row>
    <row r="239" spans="5:14" x14ac:dyDescent="0.25">
      <c r="E239" s="69"/>
      <c r="F239" s="69"/>
      <c r="N239" s="36"/>
    </row>
    <row r="240" spans="5:14" x14ac:dyDescent="0.25">
      <c r="E240" s="69"/>
      <c r="F240" s="69"/>
      <c r="N240" s="36"/>
    </row>
    <row r="241" spans="5:14" x14ac:dyDescent="0.25">
      <c r="E241" s="69"/>
      <c r="F241" s="69"/>
      <c r="N241" s="36"/>
    </row>
    <row r="242" spans="5:14" x14ac:dyDescent="0.25">
      <c r="E242" s="69"/>
      <c r="F242" s="69"/>
      <c r="N242" s="36"/>
    </row>
    <row r="243" spans="5:14" x14ac:dyDescent="0.25">
      <c r="E243" s="69"/>
      <c r="F243" s="69"/>
      <c r="N243" s="36"/>
    </row>
    <row r="244" spans="5:14" x14ac:dyDescent="0.25">
      <c r="E244" s="69"/>
      <c r="F244" s="69"/>
      <c r="N244" s="36"/>
    </row>
    <row r="245" spans="5:14" x14ac:dyDescent="0.25">
      <c r="E245" s="69"/>
      <c r="F245" s="69"/>
      <c r="N245" s="36"/>
    </row>
    <row r="246" spans="5:14" x14ac:dyDescent="0.25">
      <c r="E246" s="69"/>
      <c r="F246" s="69"/>
      <c r="N246" s="36"/>
    </row>
    <row r="247" spans="5:14" x14ac:dyDescent="0.25">
      <c r="E247" s="69"/>
      <c r="F247" s="69"/>
      <c r="N247" s="36"/>
    </row>
    <row r="248" spans="5:14" x14ac:dyDescent="0.25">
      <c r="E248" s="69"/>
      <c r="F248" s="69"/>
      <c r="N248" s="81"/>
    </row>
    <row r="249" spans="5:14" x14ac:dyDescent="0.25">
      <c r="E249" s="69"/>
      <c r="F249" s="69"/>
      <c r="N249" s="81"/>
    </row>
    <row r="250" spans="5:14" x14ac:dyDescent="0.25">
      <c r="E250" s="69"/>
      <c r="F250" s="69"/>
      <c r="N250" s="81"/>
    </row>
    <row r="251" spans="5:14" x14ac:dyDescent="0.25">
      <c r="E251" s="69"/>
      <c r="F251" s="69"/>
      <c r="N251" s="81"/>
    </row>
    <row r="252" spans="5:14" x14ac:dyDescent="0.25">
      <c r="E252" s="69"/>
      <c r="F252" s="69"/>
      <c r="N252" s="81"/>
    </row>
    <row r="253" spans="5:14" x14ac:dyDescent="0.25">
      <c r="E253" s="69"/>
      <c r="F253" s="69"/>
      <c r="N253" s="81"/>
    </row>
    <row r="254" spans="5:14" x14ac:dyDescent="0.25">
      <c r="E254" s="69"/>
      <c r="F254" s="69"/>
      <c r="N254" s="81"/>
    </row>
    <row r="255" spans="5:14" x14ac:dyDescent="0.25">
      <c r="E255" s="69"/>
      <c r="F255" s="69"/>
      <c r="N255" s="81"/>
    </row>
    <row r="256" spans="5:14" x14ac:dyDescent="0.25">
      <c r="E256" s="69"/>
      <c r="F256" s="69"/>
      <c r="N256" s="81"/>
    </row>
    <row r="257" spans="5:14" x14ac:dyDescent="0.25">
      <c r="E257" s="69"/>
      <c r="F257" s="69"/>
      <c r="N257" s="81"/>
    </row>
    <row r="258" spans="5:14" x14ac:dyDescent="0.25">
      <c r="E258" s="69"/>
      <c r="F258" s="69"/>
      <c r="N258" s="81"/>
    </row>
    <row r="259" spans="5:14" x14ac:dyDescent="0.25">
      <c r="E259" s="69"/>
      <c r="F259" s="69"/>
      <c r="N259" s="81"/>
    </row>
    <row r="260" spans="5:14" x14ac:dyDescent="0.25">
      <c r="E260" s="69"/>
      <c r="F260" s="69"/>
      <c r="N260" s="81"/>
    </row>
    <row r="261" spans="5:14" x14ac:dyDescent="0.25">
      <c r="E261" s="69"/>
      <c r="F261" s="69"/>
      <c r="N261" s="81"/>
    </row>
    <row r="262" spans="5:14" x14ac:dyDescent="0.25">
      <c r="E262" s="69"/>
      <c r="F262" s="69"/>
      <c r="N262" s="81"/>
    </row>
    <row r="263" spans="5:14" x14ac:dyDescent="0.25">
      <c r="E263" s="69"/>
      <c r="F263" s="69"/>
      <c r="N263" s="81"/>
    </row>
    <row r="264" spans="5:14" x14ac:dyDescent="0.25">
      <c r="E264" s="69"/>
      <c r="F264" s="69"/>
      <c r="N264" s="81"/>
    </row>
    <row r="265" spans="5:14" x14ac:dyDescent="0.25">
      <c r="E265" s="69"/>
      <c r="F265" s="69"/>
      <c r="N265" s="81"/>
    </row>
    <row r="266" spans="5:14" x14ac:dyDescent="0.25">
      <c r="E266" s="69"/>
      <c r="F266" s="69"/>
      <c r="N266" s="81"/>
    </row>
    <row r="267" spans="5:14" x14ac:dyDescent="0.25">
      <c r="E267" s="69"/>
      <c r="F267" s="69"/>
      <c r="N267" s="81"/>
    </row>
    <row r="268" spans="5:14" x14ac:dyDescent="0.25">
      <c r="E268" s="69"/>
      <c r="F268" s="69"/>
      <c r="N268" s="81"/>
    </row>
    <row r="269" spans="5:14" x14ac:dyDescent="0.25">
      <c r="E269" s="69"/>
      <c r="F269" s="69"/>
      <c r="N269" s="81"/>
    </row>
    <row r="270" spans="5:14" x14ac:dyDescent="0.25">
      <c r="E270" s="69"/>
      <c r="F270" s="69"/>
      <c r="N270" s="81"/>
    </row>
    <row r="271" spans="5:14" x14ac:dyDescent="0.25">
      <c r="E271" s="69"/>
      <c r="F271" s="69"/>
      <c r="N271" s="81"/>
    </row>
    <row r="272" spans="5:14" x14ac:dyDescent="0.25">
      <c r="E272" s="69"/>
      <c r="F272" s="69"/>
      <c r="N272" s="81"/>
    </row>
    <row r="273" spans="5:14" x14ac:dyDescent="0.25">
      <c r="E273" s="69"/>
      <c r="F273" s="69"/>
      <c r="N273" s="81"/>
    </row>
    <row r="274" spans="5:14" x14ac:dyDescent="0.25">
      <c r="E274" s="69"/>
      <c r="F274" s="69"/>
      <c r="N274" s="36"/>
    </row>
    <row r="275" spans="5:14" x14ac:dyDescent="0.25">
      <c r="E275" s="69"/>
      <c r="F275" s="69"/>
      <c r="N275" s="36"/>
    </row>
    <row r="276" spans="5:14" x14ac:dyDescent="0.25">
      <c r="E276" s="69"/>
      <c r="F276" s="69"/>
      <c r="N276" s="36"/>
    </row>
    <row r="277" spans="5:14" x14ac:dyDescent="0.25">
      <c r="E277" s="69"/>
      <c r="F277" s="69"/>
      <c r="N277" s="36"/>
    </row>
    <row r="278" spans="5:14" x14ac:dyDescent="0.25">
      <c r="E278" s="69"/>
      <c r="F278" s="69"/>
      <c r="N278" s="36"/>
    </row>
    <row r="279" spans="5:14" x14ac:dyDescent="0.25">
      <c r="E279" s="69"/>
      <c r="F279" s="69"/>
      <c r="N279" s="36"/>
    </row>
    <row r="280" spans="5:14" x14ac:dyDescent="0.25">
      <c r="E280" s="69"/>
      <c r="F280" s="69"/>
      <c r="N280" s="36"/>
    </row>
    <row r="281" spans="5:14" x14ac:dyDescent="0.25">
      <c r="E281" s="69"/>
      <c r="F281" s="69"/>
      <c r="N281" s="36"/>
    </row>
    <row r="282" spans="5:14" x14ac:dyDescent="0.25">
      <c r="E282" s="69"/>
      <c r="F282" s="69"/>
      <c r="N282" s="36"/>
    </row>
    <row r="283" spans="5:14" x14ac:dyDescent="0.25">
      <c r="E283" s="69"/>
      <c r="F283" s="69"/>
      <c r="N283" s="36"/>
    </row>
    <row r="284" spans="5:14" x14ac:dyDescent="0.25">
      <c r="E284" s="69"/>
      <c r="F284" s="69"/>
      <c r="N284" s="36"/>
    </row>
    <row r="285" spans="5:14" x14ac:dyDescent="0.25">
      <c r="E285" s="69"/>
      <c r="F285" s="69"/>
      <c r="N285" s="36"/>
    </row>
    <row r="286" spans="5:14" x14ac:dyDescent="0.25">
      <c r="E286" s="69"/>
      <c r="F286" s="69"/>
      <c r="N286" s="36"/>
    </row>
    <row r="287" spans="5:14" x14ac:dyDescent="0.25">
      <c r="E287" s="69"/>
      <c r="F287" s="69"/>
      <c r="N287" s="36"/>
    </row>
    <row r="288" spans="5:14" x14ac:dyDescent="0.25">
      <c r="E288" s="69"/>
      <c r="F288" s="69"/>
      <c r="N288" s="36"/>
    </row>
    <row r="289" spans="5:14" x14ac:dyDescent="0.25">
      <c r="E289" s="69"/>
      <c r="F289" s="69"/>
      <c r="N289" s="36"/>
    </row>
    <row r="290" spans="5:14" x14ac:dyDescent="0.25">
      <c r="E290" s="69"/>
      <c r="F290" s="69"/>
      <c r="N290" s="36"/>
    </row>
    <row r="291" spans="5:14" x14ac:dyDescent="0.25">
      <c r="E291" s="69"/>
      <c r="F291" s="69"/>
      <c r="N291" s="36"/>
    </row>
    <row r="292" spans="5:14" x14ac:dyDescent="0.25">
      <c r="E292" s="69"/>
      <c r="F292" s="69"/>
      <c r="N292" s="36"/>
    </row>
    <row r="293" spans="5:14" x14ac:dyDescent="0.25">
      <c r="E293" s="69"/>
      <c r="F293" s="69"/>
      <c r="N293" s="36"/>
    </row>
    <row r="294" spans="5:14" x14ac:dyDescent="0.25">
      <c r="E294" s="69"/>
      <c r="F294" s="69"/>
      <c r="N294" s="36"/>
    </row>
    <row r="295" spans="5:14" x14ac:dyDescent="0.25">
      <c r="E295" s="69"/>
      <c r="F295" s="69"/>
      <c r="N295" s="36"/>
    </row>
    <row r="296" spans="5:14" x14ac:dyDescent="0.25">
      <c r="E296" s="69"/>
      <c r="F296" s="69"/>
      <c r="N296" s="36"/>
    </row>
    <row r="297" spans="5:14" x14ac:dyDescent="0.25">
      <c r="E297" s="69"/>
      <c r="F297" s="69"/>
      <c r="N297" s="36"/>
    </row>
    <row r="298" spans="5:14" x14ac:dyDescent="0.25">
      <c r="E298" s="69"/>
      <c r="F298" s="69"/>
      <c r="N298" s="36"/>
    </row>
    <row r="299" spans="5:14" x14ac:dyDescent="0.25">
      <c r="E299" s="69"/>
      <c r="F299" s="69"/>
      <c r="N299" s="36"/>
    </row>
    <row r="300" spans="5:14" x14ac:dyDescent="0.25">
      <c r="E300" s="69"/>
      <c r="F300" s="69"/>
      <c r="N300" s="36"/>
    </row>
    <row r="301" spans="5:14" x14ac:dyDescent="0.25">
      <c r="E301" s="69"/>
      <c r="F301" s="69"/>
      <c r="N301" s="36"/>
    </row>
    <row r="302" spans="5:14" x14ac:dyDescent="0.25">
      <c r="E302" s="69"/>
      <c r="F302" s="69"/>
      <c r="N302" s="36"/>
    </row>
    <row r="303" spans="5:14" x14ac:dyDescent="0.25">
      <c r="E303" s="69"/>
      <c r="F303" s="69"/>
      <c r="N303" s="36"/>
    </row>
    <row r="304" spans="5:14" x14ac:dyDescent="0.25">
      <c r="E304" s="69"/>
      <c r="F304" s="69"/>
      <c r="N304" s="36"/>
    </row>
    <row r="305" spans="5:14" x14ac:dyDescent="0.25">
      <c r="E305" s="69"/>
      <c r="F305" s="69"/>
      <c r="N305" s="36"/>
    </row>
    <row r="306" spans="5:14" x14ac:dyDescent="0.25">
      <c r="E306" s="69"/>
      <c r="F306" s="69"/>
      <c r="N306" s="36"/>
    </row>
    <row r="307" spans="5:14" x14ac:dyDescent="0.25">
      <c r="E307" s="69"/>
      <c r="F307" s="69"/>
      <c r="N307" s="36"/>
    </row>
    <row r="308" spans="5:14" x14ac:dyDescent="0.25">
      <c r="E308" s="69"/>
      <c r="F308" s="69"/>
      <c r="N308" s="36"/>
    </row>
    <row r="309" spans="5:14" x14ac:dyDescent="0.25">
      <c r="E309" s="69"/>
      <c r="F309" s="69"/>
      <c r="N309" s="36"/>
    </row>
    <row r="310" spans="5:14" x14ac:dyDescent="0.25">
      <c r="E310" s="69"/>
      <c r="F310" s="69"/>
      <c r="N310" s="36"/>
    </row>
    <row r="311" spans="5:14" x14ac:dyDescent="0.25">
      <c r="E311" s="69"/>
      <c r="F311" s="69"/>
      <c r="N311" s="36"/>
    </row>
    <row r="312" spans="5:14" x14ac:dyDescent="0.25">
      <c r="E312" s="69"/>
      <c r="F312" s="69"/>
      <c r="N312" s="36"/>
    </row>
    <row r="313" spans="5:14" x14ac:dyDescent="0.25">
      <c r="E313" s="69"/>
      <c r="F313" s="69"/>
      <c r="N313" s="36"/>
    </row>
    <row r="314" spans="5:14" x14ac:dyDescent="0.25">
      <c r="E314" s="69"/>
      <c r="F314" s="69"/>
      <c r="N314" s="36"/>
    </row>
    <row r="315" spans="5:14" x14ac:dyDescent="0.25">
      <c r="E315" s="69"/>
      <c r="F315" s="69"/>
      <c r="N315" s="36"/>
    </row>
    <row r="316" spans="5:14" x14ac:dyDescent="0.25">
      <c r="E316" s="69"/>
      <c r="F316" s="69"/>
      <c r="N316" s="36"/>
    </row>
    <row r="317" spans="5:14" x14ac:dyDescent="0.25">
      <c r="E317" s="69"/>
      <c r="F317" s="69"/>
      <c r="N317" s="36"/>
    </row>
    <row r="318" spans="5:14" x14ac:dyDescent="0.25">
      <c r="E318" s="69"/>
      <c r="F318" s="69"/>
      <c r="N318" s="36"/>
    </row>
    <row r="319" spans="5:14" x14ac:dyDescent="0.25">
      <c r="E319" s="69"/>
      <c r="F319" s="69"/>
      <c r="N319" s="36"/>
    </row>
    <row r="320" spans="5:14" x14ac:dyDescent="0.25">
      <c r="E320" s="69"/>
      <c r="F320" s="69"/>
      <c r="N320" s="36"/>
    </row>
    <row r="321" spans="5:14" x14ac:dyDescent="0.25">
      <c r="E321" s="69"/>
      <c r="F321" s="69"/>
      <c r="N321" s="36"/>
    </row>
    <row r="322" spans="5:14" x14ac:dyDescent="0.25">
      <c r="E322" s="69"/>
      <c r="F322" s="69"/>
      <c r="N322" s="36"/>
    </row>
    <row r="323" spans="5:14" x14ac:dyDescent="0.25">
      <c r="E323" s="69"/>
      <c r="F323" s="69"/>
      <c r="N323" s="36"/>
    </row>
    <row r="324" spans="5:14" x14ac:dyDescent="0.25">
      <c r="E324" s="69"/>
      <c r="F324" s="69"/>
      <c r="N324" s="36"/>
    </row>
    <row r="325" spans="5:14" x14ac:dyDescent="0.25">
      <c r="E325" s="69"/>
      <c r="F325" s="69"/>
      <c r="N325" s="36"/>
    </row>
    <row r="326" spans="5:14" x14ac:dyDescent="0.25">
      <c r="E326" s="69"/>
      <c r="F326" s="69"/>
      <c r="N326" s="36"/>
    </row>
    <row r="327" spans="5:14" x14ac:dyDescent="0.25">
      <c r="E327" s="69"/>
      <c r="F327" s="69"/>
      <c r="N327" s="36"/>
    </row>
    <row r="328" spans="5:14" x14ac:dyDescent="0.25">
      <c r="E328" s="69"/>
      <c r="F328" s="69"/>
      <c r="N328" s="36"/>
    </row>
    <row r="329" spans="5:14" x14ac:dyDescent="0.25">
      <c r="E329" s="69"/>
      <c r="F329" s="69"/>
      <c r="N329" s="36"/>
    </row>
    <row r="330" spans="5:14" x14ac:dyDescent="0.25">
      <c r="E330" s="69"/>
      <c r="F330" s="69"/>
      <c r="N330" s="36"/>
    </row>
    <row r="331" spans="5:14" x14ac:dyDescent="0.25">
      <c r="E331" s="69"/>
      <c r="F331" s="69"/>
      <c r="N331" s="36"/>
    </row>
    <row r="332" spans="5:14" x14ac:dyDescent="0.25">
      <c r="E332" s="69"/>
      <c r="F332" s="69"/>
      <c r="N332" s="36"/>
    </row>
    <row r="333" spans="5:14" x14ac:dyDescent="0.25">
      <c r="E333" s="69"/>
      <c r="F333" s="69"/>
      <c r="N333" s="36"/>
    </row>
    <row r="334" spans="5:14" x14ac:dyDescent="0.25">
      <c r="E334" s="69"/>
      <c r="F334" s="69"/>
      <c r="N334" s="36"/>
    </row>
    <row r="335" spans="5:14" x14ac:dyDescent="0.25">
      <c r="E335" s="69"/>
      <c r="F335" s="69"/>
      <c r="N335" s="36"/>
    </row>
    <row r="336" spans="5:14" x14ac:dyDescent="0.25">
      <c r="E336" s="69"/>
      <c r="F336" s="69"/>
      <c r="N336" s="36"/>
    </row>
    <row r="337" spans="5:14" x14ac:dyDescent="0.25">
      <c r="E337" s="69"/>
      <c r="F337" s="69"/>
      <c r="N337" s="36"/>
    </row>
    <row r="338" spans="5:14" x14ac:dyDescent="0.25">
      <c r="E338" s="69"/>
      <c r="F338" s="69"/>
      <c r="N338" s="36"/>
    </row>
    <row r="339" spans="5:14" x14ac:dyDescent="0.25">
      <c r="E339" s="69"/>
      <c r="F339" s="69"/>
      <c r="N339" s="36"/>
    </row>
    <row r="340" spans="5:14" x14ac:dyDescent="0.25">
      <c r="E340" s="69"/>
      <c r="F340" s="69"/>
      <c r="N340" s="36"/>
    </row>
    <row r="341" spans="5:14" x14ac:dyDescent="0.25">
      <c r="E341" s="69"/>
      <c r="F341" s="69"/>
      <c r="N341" s="36"/>
    </row>
    <row r="342" spans="5:14" x14ac:dyDescent="0.25">
      <c r="E342" s="69"/>
      <c r="F342" s="69"/>
      <c r="N342" s="36"/>
    </row>
    <row r="343" spans="5:14" x14ac:dyDescent="0.25">
      <c r="E343" s="69"/>
      <c r="F343" s="69"/>
      <c r="N343" s="36"/>
    </row>
    <row r="344" spans="5:14" x14ac:dyDescent="0.25">
      <c r="E344" s="69"/>
      <c r="F344" s="69"/>
      <c r="N344" s="36"/>
    </row>
    <row r="345" spans="5:14" x14ac:dyDescent="0.25">
      <c r="E345" s="69"/>
      <c r="F345" s="69"/>
      <c r="N345" s="36"/>
    </row>
    <row r="346" spans="5:14" x14ac:dyDescent="0.25">
      <c r="E346" s="69"/>
      <c r="F346" s="69"/>
      <c r="N346" s="36"/>
    </row>
    <row r="347" spans="5:14" x14ac:dyDescent="0.25">
      <c r="E347" s="69"/>
      <c r="F347" s="69"/>
      <c r="N347" s="36"/>
    </row>
    <row r="348" spans="5:14" x14ac:dyDescent="0.25">
      <c r="E348" s="69"/>
      <c r="F348" s="69"/>
      <c r="N348" s="36"/>
    </row>
    <row r="349" spans="5:14" x14ac:dyDescent="0.25">
      <c r="E349" s="69"/>
      <c r="F349" s="69"/>
      <c r="N349" s="36"/>
    </row>
    <row r="350" spans="5:14" x14ac:dyDescent="0.25">
      <c r="E350" s="69"/>
      <c r="F350" s="69"/>
      <c r="N350" s="36"/>
    </row>
    <row r="351" spans="5:14" x14ac:dyDescent="0.25">
      <c r="E351" s="69"/>
      <c r="F351" s="69"/>
      <c r="N351" s="36"/>
    </row>
    <row r="352" spans="5:14" x14ac:dyDescent="0.25">
      <c r="E352" s="82"/>
      <c r="F352" s="82"/>
      <c r="N352" s="36"/>
    </row>
    <row r="353" spans="13:14" x14ac:dyDescent="0.25">
      <c r="M353" s="83"/>
      <c r="N353" s="83"/>
    </row>
    <row r="354" spans="13:14" x14ac:dyDescent="0.25">
      <c r="N354" s="84"/>
    </row>
    <row r="355" spans="13:14" x14ac:dyDescent="0.25"/>
    <row r="356" spans="13:14" x14ac:dyDescent="0.25"/>
    <row r="357" spans="13:14" x14ac:dyDescent="0.25"/>
    <row r="358" spans="13:14" x14ac:dyDescent="0.25"/>
    <row r="359" spans="13:14" x14ac:dyDescent="0.25"/>
    <row r="360" spans="13:14" x14ac:dyDescent="0.25"/>
    <row r="361" spans="13:14" x14ac:dyDescent="0.25"/>
    <row r="362" spans="13:14" x14ac:dyDescent="0.25"/>
    <row r="363" spans="13:14" x14ac:dyDescent="0.25"/>
    <row r="364" spans="13:14" x14ac:dyDescent="0.25"/>
    <row r="365" spans="13:14" x14ac:dyDescent="0.25"/>
    <row r="366" spans="13:14" x14ac:dyDescent="0.25"/>
    <row r="367" spans="13:14" x14ac:dyDescent="0.25"/>
    <row r="368" spans="13:14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</sheetData>
  <autoFilter ref="A10:BY16" xr:uid="{00000000-0009-0000-0000-000001000000}">
    <sortState xmlns:xlrd2="http://schemas.microsoft.com/office/spreadsheetml/2017/richdata2" ref="A11:BX18">
      <sortCondition ref="C10:C18"/>
    </sortState>
  </autoFilter>
  <mergeCells count="57">
    <mergeCell ref="J8:J9"/>
    <mergeCell ref="BB8:BB9"/>
    <mergeCell ref="L8:L9"/>
    <mergeCell ref="B7:W7"/>
    <mergeCell ref="X8:X9"/>
    <mergeCell ref="T8:T9"/>
    <mergeCell ref="F8:F9"/>
    <mergeCell ref="G8:G9"/>
    <mergeCell ref="B8:B9"/>
    <mergeCell ref="P8:P9"/>
    <mergeCell ref="C8:C9"/>
    <mergeCell ref="D8:D9"/>
    <mergeCell ref="E8:E9"/>
    <mergeCell ref="H8:H9"/>
    <mergeCell ref="I8:I9"/>
    <mergeCell ref="M8:M9"/>
    <mergeCell ref="K8:K9"/>
    <mergeCell ref="BE7:BE9"/>
    <mergeCell ref="AZ8:AZ9"/>
    <mergeCell ref="BC8:BC9"/>
    <mergeCell ref="BD8:BD9"/>
    <mergeCell ref="AZ7:BD7"/>
    <mergeCell ref="BA8:BA9"/>
    <mergeCell ref="AJ7:AT7"/>
    <mergeCell ref="AU7:AX7"/>
    <mergeCell ref="AY7:AY9"/>
    <mergeCell ref="AP8:AP9"/>
    <mergeCell ref="AA8:AA9"/>
    <mergeCell ref="AQ8:AQ9"/>
    <mergeCell ref="X7:AI7"/>
    <mergeCell ref="Y8:Y9"/>
    <mergeCell ref="AF8:AF9"/>
    <mergeCell ref="AW8:AW9"/>
    <mergeCell ref="AG8:AG9"/>
    <mergeCell ref="AB8:AB9"/>
    <mergeCell ref="AX8:AX9"/>
    <mergeCell ref="AR8:AR9"/>
    <mergeCell ref="AV8:AV9"/>
    <mergeCell ref="AU8:AU9"/>
    <mergeCell ref="AS8:AS9"/>
    <mergeCell ref="AT8:AT9"/>
    <mergeCell ref="N8:N9"/>
    <mergeCell ref="O8:O9"/>
    <mergeCell ref="S8:S9"/>
    <mergeCell ref="AL8:AO8"/>
    <mergeCell ref="AH8:AH9"/>
    <mergeCell ref="AI8:AI9"/>
    <mergeCell ref="AJ8:AK8"/>
    <mergeCell ref="AC8:AC9"/>
    <mergeCell ref="AD8:AD9"/>
    <mergeCell ref="AE8:AE9"/>
    <mergeCell ref="Q8:Q9"/>
    <mergeCell ref="R8:R9"/>
    <mergeCell ref="U8:U9"/>
    <mergeCell ref="V8:V9"/>
    <mergeCell ref="W8:W9"/>
    <mergeCell ref="Z8:Z9"/>
  </mergeCells>
  <phoneticPr fontId="24" type="noConversion"/>
  <conditionalFormatting sqref="M1:M14 M16:M1048576">
    <cfRule type="containsText" dxfId="3" priority="3" operator="containsText" text="ADMINIS">
      <formula>NOT(ISERROR(SEARCH("ADMINIS",M1)))</formula>
    </cfRule>
    <cfRule type="containsText" dxfId="2" priority="4" operator="containsText" text="VENTAS">
      <formula>NOT(ISERROR(SEARCH("VENTAS",M1)))</formula>
    </cfRule>
  </conditionalFormatting>
  <conditionalFormatting sqref="U18 U28">
    <cfRule type="containsText" dxfId="1" priority="5" operator="containsText" text="ADMINIS">
      <formula>NOT(ISERROR(SEARCH("ADMINIS",U18)))</formula>
    </cfRule>
    <cfRule type="containsText" dxfId="0" priority="6" operator="containsText" text="VENTAS">
      <formula>NOT(ISERROR(SEARCH("VENTAS",U18)))</formula>
    </cfRule>
  </conditionalFormatting>
  <dataValidations count="2">
    <dataValidation type="list" allowBlank="1" showInputMessage="1" showErrorMessage="1" sqref="T11:T14" xr:uid="{00000000-0002-0000-0100-000000000000}">
      <formula1>$AT$34:$AT$43</formula1>
    </dataValidation>
    <dataValidation type="list" allowBlank="1" showInputMessage="1" showErrorMessage="1" sqref="V11:V14 R11:S14" xr:uid="{00000000-0002-0000-0100-000001000000}">
      <formula1>"SI,NO"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"/>
  <sheetViews>
    <sheetView zoomScaleNormal="100" workbookViewId="0"/>
  </sheetViews>
  <sheetFormatPr baseColWidth="10" defaultRowHeight="12.75" x14ac:dyDescent="0.2"/>
  <cols>
    <col min="1" max="10" width="11.42578125" style="94"/>
    <col min="11" max="11" width="11.42578125" style="95"/>
    <col min="12" max="16384" width="11.42578125" style="94"/>
  </cols>
  <sheetData>
    <row r="1" spans="1:1" ht="15" x14ac:dyDescent="0.25">
      <c r="A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Eº</vt:lpstr>
      <vt:lpstr>PLLA_2024</vt:lpstr>
      <vt:lpstr>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ADMINIST</cp:lastModifiedBy>
  <cp:lastPrinted>2018-06-02T18:14:22Z</cp:lastPrinted>
  <dcterms:created xsi:type="dcterms:W3CDTF">2013-04-24T04:52:17Z</dcterms:created>
  <dcterms:modified xsi:type="dcterms:W3CDTF">2024-07-12T15:45:11Z</dcterms:modified>
</cp:coreProperties>
</file>