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4EC928B4-D3B1-405A-A5A6-6DA93C854185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Resumen" sheetId="4" r:id="rId1"/>
    <sheet name="Directo" sheetId="1" r:id="rId2"/>
    <sheet name="Indirecto" sheetId="5" r:id="rId3"/>
    <sheet name="General y administrativo" sheetId="6" r:id="rId4"/>
    <sheet name="Instrucciones" sheetId="7" r:id="rId5"/>
  </sheets>
  <definedNames>
    <definedName name="Product_A_Name">Resumen!$C$3</definedName>
    <definedName name="Product_B_Name">Resumen!$D$3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4" l="1"/>
  <c r="L22" i="4"/>
  <c r="K18" i="4"/>
  <c r="M17" i="4"/>
  <c r="L17" i="4"/>
  <c r="M8" i="4"/>
  <c r="L8" i="4"/>
  <c r="H15" i="4"/>
  <c r="G15" i="4"/>
  <c r="D2" i="6"/>
  <c r="C2" i="6"/>
  <c r="D2" i="5"/>
  <c r="C2" i="5"/>
  <c r="D2" i="1"/>
  <c r="C2" i="1"/>
  <c r="D8" i="4"/>
  <c r="C8" i="4"/>
  <c r="D7" i="4"/>
  <c r="D6" i="4"/>
  <c r="C7" i="4"/>
  <c r="C6" i="4"/>
  <c r="C9" i="4" l="1"/>
  <c r="C11" i="4" s="1"/>
  <c r="G14" i="4" s="1"/>
  <c r="G16" i="4" s="1"/>
  <c r="C14" i="4" s="1"/>
  <c r="D9" i="4"/>
  <c r="D11" i="4" s="1"/>
  <c r="H14" i="4" s="1"/>
  <c r="H16" i="4" s="1"/>
  <c r="D14" i="4" s="1"/>
  <c r="M7" i="4" l="1"/>
  <c r="M9" i="4" s="1"/>
  <c r="M12" i="4" s="1"/>
  <c r="M14" i="4" s="1"/>
  <c r="M18" i="4"/>
  <c r="L18" i="4"/>
  <c r="L7" i="4"/>
  <c r="L9" i="4" s="1"/>
  <c r="L12" i="4" s="1"/>
  <c r="L14" i="4" s="1"/>
  <c r="D13" i="4"/>
  <c r="D15" i="4"/>
  <c r="D16" i="4" s="1"/>
  <c r="M21" i="4" s="1"/>
  <c r="M23" i="4" s="1"/>
  <c r="C13" i="4"/>
  <c r="C15" i="4"/>
  <c r="C16" i="4" s="1"/>
  <c r="L21" i="4" s="1"/>
  <c r="L2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0" authorId="0" shapeId="0" xr:uid="{3AD41F7D-2A6B-48EB-A644-C2EBB266615E}">
      <text>
        <r>
          <rPr>
            <b/>
            <sz val="9"/>
            <color indexed="81"/>
            <rFont val="Tahoma"/>
            <family val="2"/>
          </rPr>
          <t>DIGITAR CANTIDAD DE UNIDADES PRODUCIDAS</t>
        </r>
      </text>
    </comment>
    <comment ref="D10" authorId="0" shapeId="0" xr:uid="{E82A6522-349A-4878-89AE-065A4384DE74}">
      <text>
        <r>
          <rPr>
            <b/>
            <sz val="9"/>
            <color indexed="81"/>
            <rFont val="Tahoma"/>
            <family val="2"/>
          </rPr>
          <t>DIGITAR CANTIDAD DE UNIDADES PRODUCIDAS</t>
        </r>
      </text>
    </comment>
    <comment ref="C12" authorId="0" shapeId="0" xr:uid="{2BEFF3F3-F491-4BCC-BAB2-B9DC0A7E1AB6}">
      <text>
        <r>
          <rPr>
            <b/>
            <sz val="9"/>
            <color indexed="81"/>
            <rFont val="Tahoma"/>
            <family val="2"/>
          </rPr>
          <t>DIGITAR % DE GANANCIA DESEADO</t>
        </r>
      </text>
    </comment>
    <comment ref="D12" authorId="0" shapeId="0" xr:uid="{F78D97A6-D967-46D1-88BC-B049A6803B67}">
      <text>
        <r>
          <rPr>
            <b/>
            <sz val="9"/>
            <color indexed="81"/>
            <rFont val="Tahoma"/>
            <family val="2"/>
          </rPr>
          <t>DIGITAR % DE GANANCIA DESEADO</t>
        </r>
      </text>
    </comment>
  </commentList>
</comments>
</file>

<file path=xl/sharedStrings.xml><?xml version="1.0" encoding="utf-8"?>
<sst xmlns="http://schemas.openxmlformats.org/spreadsheetml/2006/main" count="74" uniqueCount="52">
  <si>
    <t>Resumen</t>
  </si>
  <si>
    <t xml:space="preserve"> </t>
  </si>
  <si>
    <t>Costes generales y administrativos</t>
  </si>
  <si>
    <t>Costo de producto por unidad</t>
  </si>
  <si>
    <t>Producto A</t>
  </si>
  <si>
    <t>Producto B</t>
  </si>
  <si>
    <t xml:space="preserve">Elementos en metal </t>
  </si>
  <si>
    <t>Plásticos personalizados</t>
  </si>
  <si>
    <t>Fabricación</t>
  </si>
  <si>
    <t>Pegamento</t>
  </si>
  <si>
    <t>Envío</t>
  </si>
  <si>
    <t>Tarifas legales</t>
  </si>
  <si>
    <t>Responsabilidad de seguros</t>
  </si>
  <si>
    <t>Licencias</t>
  </si>
  <si>
    <t>Costes Directos</t>
  </si>
  <si>
    <t>Costes Indirectos</t>
  </si>
  <si>
    <t>Costes De Producción Total Por Semana y/o Mes</t>
  </si>
  <si>
    <t>Unidades Producidas Por Semana y/o Mes</t>
  </si>
  <si>
    <t>Contador</t>
  </si>
  <si>
    <t>Sueldos administrativos</t>
  </si>
  <si>
    <t>Otros</t>
  </si>
  <si>
    <t>Margen de Ganancia Propuesta %</t>
  </si>
  <si>
    <t>IGV 18% S/</t>
  </si>
  <si>
    <t>PRECIO DE VENTA UNITARIO S/</t>
  </si>
  <si>
    <t>REEMPLAZANDO:</t>
  </si>
  <si>
    <t xml:space="preserve">Coste </t>
  </si>
  <si>
    <t>Margen de Ganancia Unitaria S/ (MGU)</t>
  </si>
  <si>
    <t>(VVU)</t>
  </si>
  <si>
    <t>% (MGU)</t>
  </si>
  <si>
    <t>Valor de Venta Unitaria S/ (VVU)</t>
  </si>
  <si>
    <t>Sillas modelo A</t>
  </si>
  <si>
    <t>Sillas modelo B</t>
  </si>
  <si>
    <t>ESTADO DE RESULTADOS</t>
  </si>
  <si>
    <t>VENTAS</t>
  </si>
  <si>
    <t>COSTOS</t>
  </si>
  <si>
    <t>MARGEN BRUTO</t>
  </si>
  <si>
    <t>GASTOS</t>
  </si>
  <si>
    <t>MARGEN OPERATIVO</t>
  </si>
  <si>
    <t>OTROS INGRESOS</t>
  </si>
  <si>
    <t>IMP. A LA RENTA</t>
  </si>
  <si>
    <t>MARGEN NETO</t>
  </si>
  <si>
    <t>COMPROBACION</t>
  </si>
  <si>
    <t>Cantidad vendida</t>
  </si>
  <si>
    <t>LIQUIDACION DE IGV</t>
  </si>
  <si>
    <t>DEBITO FISCAL</t>
  </si>
  <si>
    <t>CREDITO FISCAL*</t>
  </si>
  <si>
    <t>IGV A PAGAR</t>
  </si>
  <si>
    <t>NOTA: * CREDITO FISCAL EN EL HIPOTETICO CASO QUE TODAS LAS COMPRAS SE REALICEN CON FACTURA CON DERECHO AL CREDITO FISCAL</t>
  </si>
  <si>
    <t>PASOS PARA LLENAR LA PLANTILLA</t>
  </si>
  <si>
    <t>1. IDENTIFICAR tus costos Directos, indirectos y gastos que quieras recuperar</t>
  </si>
  <si>
    <t>2. CALCULAR las unidades a producir en función a los costos incurridos.</t>
  </si>
  <si>
    <t>3. PROYECTAR el Margen de Ganancia Unitario en Dinero y Porcentaje, además, definir el PRECIO DE VENTA que sea competitivo según la oferta y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</si>
</sst>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 * #,##0.00_ ;_ * \-#,##0.00_ ;_ * &quot;-&quot;??_ ;_ @_ "/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_-[$S/-280A]\ * #,##0.00_-;\-[$S/-280A]\ * #,##0.00_-;_-[$S/-280A]\ * &quot;-&quot;??_-;_-@_-"/>
  </numFmts>
  <fonts count="28" x14ac:knownFonts="1">
    <font>
      <sz val="11"/>
      <color theme="1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1"/>
      <name val="Constantia"/>
      <family val="2"/>
      <scheme val="major"/>
    </font>
    <font>
      <sz val="18"/>
      <color theme="5"/>
      <name val="Constantia"/>
      <family val="2"/>
      <scheme val="major"/>
    </font>
    <font>
      <sz val="11"/>
      <name val="Franklin Gothic Book"/>
      <family val="2"/>
      <scheme val="minor"/>
    </font>
    <font>
      <sz val="20"/>
      <color theme="3"/>
      <name val="Constantia"/>
      <family val="2"/>
      <scheme val="major"/>
    </font>
    <font>
      <sz val="11"/>
      <color theme="3" tint="-0.499984740745262"/>
      <name val="Constantia"/>
      <family val="2"/>
      <scheme val="major"/>
    </font>
    <font>
      <sz val="11"/>
      <name val="Constantia"/>
      <family val="2"/>
      <scheme val="major"/>
    </font>
    <font>
      <b/>
      <sz val="11"/>
      <color theme="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Constanti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sz val="11"/>
      <color theme="1"/>
      <name val="Aharoni"/>
      <charset val="177"/>
    </font>
    <font>
      <b/>
      <sz val="9"/>
      <color indexed="81"/>
      <name val="Tahoma"/>
      <family val="2"/>
    </font>
    <font>
      <b/>
      <sz val="18"/>
      <color theme="0"/>
      <name val="Franklin Gothic Book"/>
      <family val="2"/>
      <scheme val="minor"/>
    </font>
    <font>
      <sz val="12"/>
      <color theme="0"/>
      <name val="Franklin Gothic Book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theme="6" tint="0.59996337778862885"/>
      </left>
      <right style="thin">
        <color theme="3"/>
      </right>
      <top style="thin">
        <color theme="6" tint="0.59996337778862885"/>
      </top>
      <bottom style="thick">
        <color theme="3"/>
      </bottom>
      <diagonal/>
    </border>
    <border>
      <left/>
      <right/>
      <top/>
      <bottom style="thin">
        <color theme="5" tint="0.79998168889431442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5" tint="0.59996337778862885"/>
      </left>
      <right/>
      <top style="thin">
        <color theme="3"/>
      </top>
      <bottom/>
      <diagonal/>
    </border>
    <border>
      <left style="thin">
        <color theme="5" tint="0.59996337778862885"/>
      </left>
      <right style="thin">
        <color theme="3"/>
      </right>
      <top style="thin">
        <color theme="3"/>
      </top>
      <bottom/>
      <diagonal/>
    </border>
    <border>
      <left style="thin">
        <color theme="6" tint="0.59996337778862885"/>
      </left>
      <right/>
      <top style="thin">
        <color theme="3"/>
      </top>
      <bottom/>
      <diagonal/>
    </border>
    <border>
      <left style="thin">
        <color theme="6" tint="0.59996337778862885"/>
      </left>
      <right/>
      <top style="thin">
        <color theme="6" tint="0.59996337778862885"/>
      </top>
      <bottom/>
      <diagonal/>
    </border>
    <border>
      <left style="thin">
        <color theme="3"/>
      </left>
      <right/>
      <top style="thin">
        <color theme="6" tint="0.59996337778862885"/>
      </top>
      <bottom style="thick">
        <color theme="3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ck">
        <color theme="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6" tint="0.59996337778862885"/>
      </left>
      <right/>
      <top style="thin">
        <color indexed="64"/>
      </top>
      <bottom/>
      <diagonal/>
    </border>
    <border>
      <left style="thin">
        <color theme="6" tint="0.5999633777886288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6" tint="0.59996337778862885"/>
      </top>
      <bottom/>
      <diagonal/>
    </border>
    <border>
      <left style="thin">
        <color theme="6" tint="0.59996337778862885"/>
      </left>
      <right style="thin">
        <color indexed="64"/>
      </right>
      <top style="thin">
        <color theme="6" tint="0.59996337778862885"/>
      </top>
      <bottom/>
      <diagonal/>
    </border>
    <border>
      <left style="thin">
        <color indexed="64"/>
      </left>
      <right/>
      <top style="thin">
        <color theme="6" tint="0.59996337778862885"/>
      </top>
      <bottom style="thick">
        <color theme="3"/>
      </bottom>
      <diagonal/>
    </border>
    <border>
      <left style="thin">
        <color theme="6" tint="0.59996337778862885"/>
      </left>
      <right style="thin">
        <color indexed="64"/>
      </right>
      <top style="thin">
        <color theme="6" tint="0.59996337778862885"/>
      </top>
      <bottom style="thick">
        <color theme="3"/>
      </bottom>
      <diagonal/>
    </border>
    <border>
      <left style="thin">
        <color indexed="64"/>
      </left>
      <right/>
      <top style="thin">
        <color theme="6" tint="0.59996337778862885"/>
      </top>
      <bottom style="thin">
        <color indexed="64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n">
        <color indexed="64"/>
      </bottom>
      <diagonal/>
    </border>
    <border>
      <left style="thin">
        <color theme="6" tint="0.59996337778862885"/>
      </left>
      <right style="thin">
        <color indexed="64"/>
      </right>
      <top style="thin">
        <color theme="6" tint="0.59996337778862885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</borders>
  <cellStyleXfs count="47">
    <xf numFmtId="0" fontId="0" fillId="0" borderId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3" applyNumberFormat="0" applyAlignment="0" applyProtection="0"/>
    <xf numFmtId="0" fontId="19" fillId="9" borderId="14" applyNumberFormat="0" applyAlignment="0" applyProtection="0"/>
    <xf numFmtId="0" fontId="20" fillId="9" borderId="13" applyNumberFormat="0" applyAlignment="0" applyProtection="0"/>
    <xf numFmtId="0" fontId="21" fillId="0" borderId="15" applyNumberFormat="0" applyFill="0" applyAlignment="0" applyProtection="0"/>
    <xf numFmtId="0" fontId="8" fillId="10" borderId="16" applyNumberFormat="0" applyAlignment="0" applyProtection="0"/>
    <xf numFmtId="0" fontId="22" fillId="0" borderId="0" applyNumberFormat="0" applyFill="0" applyBorder="0" applyAlignment="0" applyProtection="0"/>
    <xf numFmtId="0" fontId="10" fillId="11" borderId="17" applyNumberFormat="0" applyFont="0" applyAlignment="0" applyProtection="0"/>
    <xf numFmtId="0" fontId="23" fillId="0" borderId="0" applyNumberFormat="0" applyFill="0" applyBorder="0" applyAlignment="0" applyProtection="0"/>
    <xf numFmtId="0" fontId="9" fillId="0" borderId="18" applyNumberFormat="0" applyFill="0" applyAlignment="0" applyProtection="0"/>
    <xf numFmtId="0" fontId="1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5" fillId="0" borderId="0" xfId="0" applyFont="1"/>
    <xf numFmtId="0" fontId="1" fillId="2" borderId="3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7" fillId="36" borderId="2" xfId="0" applyFont="1" applyFill="1" applyBorder="1" applyAlignment="1">
      <alignment horizontal="center"/>
    </xf>
    <xf numFmtId="168" fontId="0" fillId="0" borderId="6" xfId="3" applyNumberFormat="1" applyFont="1" applyBorder="1" applyAlignment="1">
      <alignment horizontal="right" vertical="center" indent="1"/>
    </xf>
    <xf numFmtId="168" fontId="0" fillId="4" borderId="7" xfId="3" applyNumberFormat="1" applyFont="1" applyFill="1" applyBorder="1" applyAlignment="1">
      <alignment horizontal="right" vertical="center" indent="1"/>
    </xf>
    <xf numFmtId="168" fontId="0" fillId="3" borderId="9" xfId="3" applyNumberFormat="1" applyFont="1" applyFill="1" applyBorder="1" applyAlignment="1">
      <alignment horizontal="right" vertical="center" indent="1"/>
    </xf>
    <xf numFmtId="0" fontId="0" fillId="0" borderId="20" xfId="0" applyBorder="1" applyAlignment="1">
      <alignment horizontal="left" vertical="center" indent="1"/>
    </xf>
    <xf numFmtId="168" fontId="0" fillId="0" borderId="21" xfId="3" applyNumberFormat="1" applyFont="1" applyBorder="1" applyAlignment="1">
      <alignment horizontal="right" vertical="center" indent="1"/>
    </xf>
    <xf numFmtId="168" fontId="0" fillId="0" borderId="22" xfId="3" applyNumberFormat="1" applyFont="1" applyBorder="1" applyAlignment="1">
      <alignment horizontal="right" vertical="center" indent="1"/>
    </xf>
    <xf numFmtId="0" fontId="0" fillId="4" borderId="23" xfId="0" applyFill="1" applyBorder="1" applyAlignment="1">
      <alignment horizontal="left" vertical="center" indent="1"/>
    </xf>
    <xf numFmtId="168" fontId="0" fillId="4" borderId="24" xfId="3" applyNumberFormat="1" applyFont="1" applyFill="1" applyBorder="1" applyAlignment="1">
      <alignment horizontal="right" vertical="center" indent="1"/>
    </xf>
    <xf numFmtId="0" fontId="0" fillId="3" borderId="25" xfId="0" applyFill="1" applyBorder="1" applyAlignment="1">
      <alignment horizontal="left" vertical="center" indent="1"/>
    </xf>
    <xf numFmtId="168" fontId="0" fillId="3" borderId="26" xfId="3" applyNumberFormat="1" applyFont="1" applyFill="1" applyBorder="1" applyAlignment="1">
      <alignment horizontal="right" vertical="center" indent="1"/>
    </xf>
    <xf numFmtId="0" fontId="0" fillId="3" borderId="27" xfId="0" applyFill="1" applyBorder="1" applyAlignment="1">
      <alignment horizontal="left" vertical="center" indent="1"/>
    </xf>
    <xf numFmtId="168" fontId="0" fillId="3" borderId="28" xfId="3" applyNumberFormat="1" applyFont="1" applyFill="1" applyBorder="1" applyAlignment="1">
      <alignment horizontal="right" vertical="center" indent="1"/>
    </xf>
    <xf numFmtId="168" fontId="0" fillId="3" borderId="29" xfId="3" applyNumberFormat="1" applyFont="1" applyFill="1" applyBorder="1" applyAlignment="1">
      <alignment horizontal="right" vertical="center" indent="1"/>
    </xf>
    <xf numFmtId="0" fontId="0" fillId="37" borderId="8" xfId="0" applyFill="1" applyBorder="1" applyAlignment="1">
      <alignment horizontal="left" vertical="center" indent="1"/>
    </xf>
    <xf numFmtId="168" fontId="0" fillId="37" borderId="9" xfId="3" applyNumberFormat="1" applyFont="1" applyFill="1" applyBorder="1" applyAlignment="1">
      <alignment horizontal="right" vertical="center" indent="1"/>
    </xf>
    <xf numFmtId="0" fontId="0" fillId="38" borderId="8" xfId="0" applyFill="1" applyBorder="1" applyAlignment="1">
      <alignment horizontal="left" vertical="center" indent="1"/>
    </xf>
    <xf numFmtId="9" fontId="0" fillId="38" borderId="9" xfId="5" applyFont="1" applyFill="1" applyBorder="1" applyAlignment="1">
      <alignment horizontal="right" vertical="center" indent="1"/>
    </xf>
    <xf numFmtId="9" fontId="0" fillId="38" borderId="1" xfId="5" applyFont="1" applyFill="1" applyBorder="1" applyAlignment="1">
      <alignment horizontal="right" vertical="center" indent="1"/>
    </xf>
    <xf numFmtId="0" fontId="24" fillId="0" borderId="0" xfId="0" applyFont="1" applyAlignment="1">
      <alignment vertical="center"/>
    </xf>
    <xf numFmtId="168" fontId="0" fillId="0" borderId="0" xfId="0" applyNumberFormat="1" applyAlignment="1">
      <alignment vertical="center"/>
    </xf>
    <xf numFmtId="168" fontId="0" fillId="0" borderId="19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10" fontId="0" fillId="0" borderId="19" xfId="0" applyNumberFormat="1" applyBorder="1" applyAlignment="1">
      <alignment vertical="center"/>
    </xf>
    <xf numFmtId="0" fontId="0" fillId="39" borderId="8" xfId="0" applyFill="1" applyBorder="1" applyAlignment="1">
      <alignment horizontal="left" vertical="center" indent="1"/>
    </xf>
    <xf numFmtId="168" fontId="0" fillId="39" borderId="9" xfId="3" applyNumberFormat="1" applyFont="1" applyFill="1" applyBorder="1" applyAlignment="1">
      <alignment horizontal="right" vertical="center" indent="1"/>
    </xf>
    <xf numFmtId="0" fontId="0" fillId="0" borderId="19" xfId="0" applyBorder="1" applyAlignment="1">
      <alignment vertical="center"/>
    </xf>
    <xf numFmtId="167" fontId="0" fillId="0" borderId="0" xfId="1" applyFont="1" applyAlignment="1">
      <alignment vertical="center"/>
    </xf>
    <xf numFmtId="1" fontId="0" fillId="0" borderId="19" xfId="0" applyNumberFormat="1" applyBorder="1" applyAlignment="1">
      <alignment vertical="center"/>
    </xf>
    <xf numFmtId="167" fontId="0" fillId="0" borderId="19" xfId="1" applyFont="1" applyBorder="1" applyAlignment="1">
      <alignment vertical="center"/>
    </xf>
    <xf numFmtId="0" fontId="8" fillId="2" borderId="30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8" fillId="40" borderId="19" xfId="0" applyFont="1" applyFill="1" applyBorder="1" applyAlignment="1">
      <alignment vertical="center" wrapText="1"/>
    </xf>
    <xf numFmtId="43" fontId="0" fillId="0" borderId="19" xfId="0" applyNumberFormat="1" applyBorder="1" applyAlignment="1">
      <alignment vertical="center"/>
    </xf>
    <xf numFmtId="0" fontId="0" fillId="41" borderId="23" xfId="0" applyFill="1" applyBorder="1" applyAlignment="1">
      <alignment horizontal="left" vertical="center" indent="1"/>
    </xf>
    <xf numFmtId="1" fontId="0" fillId="41" borderId="7" xfId="3" applyNumberFormat="1" applyFont="1" applyFill="1" applyBorder="1" applyAlignment="1">
      <alignment horizontal="right" vertical="center" indent="1"/>
    </xf>
    <xf numFmtId="1" fontId="0" fillId="41" borderId="24" xfId="3" applyNumberFormat="1" applyFont="1" applyFill="1" applyBorder="1" applyAlignment="1">
      <alignment horizontal="right" vertical="center" indent="1"/>
    </xf>
    <xf numFmtId="0" fontId="0" fillId="42" borderId="0" xfId="0" applyFill="1"/>
    <xf numFmtId="0" fontId="1" fillId="42" borderId="0" xfId="0" applyFont="1" applyFill="1"/>
    <xf numFmtId="0" fontId="26" fillId="42" borderId="0" xfId="0" applyFont="1" applyFill="1"/>
    <xf numFmtId="0" fontId="27" fillId="42" borderId="0" xfId="0" applyFont="1" applyFill="1"/>
  </cellXfs>
  <cellStyles count="47"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o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 customBuiltin="1"/>
    <cellStyle name="Millares [0]" xfId="2" builtinId="6" customBuiltin="1"/>
    <cellStyle name="Moneda" xfId="3" builtinId="4" customBuiltin="1"/>
    <cellStyle name="Moneda [0]" xfId="4" builtinId="7" customBuiltin="1"/>
    <cellStyle name="Neutral" xfId="13" builtinId="28" customBuiltin="1"/>
    <cellStyle name="Normal" xfId="0" builtinId="0" customBuiltin="1"/>
    <cellStyle name="Notas" xfId="20" builtinId="10" customBuiltin="1"/>
    <cellStyle name="Porcentaje" xfId="5" builtinId="5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27">
    <dxf>
      <numFmt numFmtId="169" formatCode="#,##0.00\ &quot;€&quot;"/>
      <alignment horizontal="left" vertical="center" textRotation="0" wrapText="0" indent="1" justifyLastLine="0" shrinkToFit="0" readingOrder="0"/>
    </dxf>
    <dxf>
      <numFmt numFmtId="168" formatCode="_-[$S/-280A]\ * #,##0.00_-;\-[$S/-280A]\ * #,##0.00_-;_-[$S/-280A]\ * &quot;-&quot;??_-;_-@_-"/>
      <alignment horizontal="right" vertical="center" textRotation="0" wrapText="0" indent="1" justifyLastLine="0" shrinkToFit="0" readingOrder="0"/>
      <border diagonalUp="0" diagonalDown="0">
        <left style="thin">
          <color theme="6" tint="0.59996337778862885"/>
        </left>
        <right/>
        <top style="thin">
          <color theme="3"/>
        </top>
        <bottom/>
        <vertical/>
        <horizontal/>
      </border>
    </dxf>
    <dxf>
      <alignment horizontal="left" vertical="center" textRotation="0" wrapText="0" indent="1" justifyLastLine="0" shrinkToFit="0" readingOrder="0"/>
    </dxf>
    <dxf>
      <numFmt numFmtId="168" formatCode="_-[$S/-280A]\ * #,##0.00_-;\-[$S/-280A]\ * #,##0.00_-;_-[$S/-280A]\ * &quot;-&quot;??_-;_-@_-"/>
      <alignment horizontal="right" vertical="center" textRotation="0" wrapText="0" indent="1" justifyLastLine="0" shrinkToFit="0" readingOrder="0"/>
      <border diagonalUp="0" diagonalDown="0">
        <left style="thin">
          <color theme="6" tint="0.59996337778862885"/>
        </left>
        <right/>
        <top style="thin">
          <color theme="3"/>
        </top>
        <bottom/>
        <vertical/>
        <horizontal/>
      </border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169" formatCode="#,##0.00\ &quot;€&quot;"/>
      <alignment horizontal="left" vertical="center" textRotation="0" wrapText="0" indent="1" justifyLastLine="0" shrinkToFit="0" readingOrder="0"/>
    </dxf>
    <dxf>
      <numFmt numFmtId="168" formatCode="_-[$S/-280A]\ * #,##0.00_-;\-[$S/-280A]\ * #,##0.00_-;_-[$S/-280A]\ * &quot;-&quot;??_-;_-@_-"/>
      <alignment horizontal="right" vertical="center" textRotation="0" wrapText="0" indent="1" justifyLastLine="0" shrinkToFit="0" readingOrder="0"/>
      <border diagonalUp="0" diagonalDown="0">
        <left style="thin">
          <color theme="6" tint="0.59996337778862885"/>
        </left>
        <right/>
        <top style="thin">
          <color theme="3"/>
        </top>
        <bottom/>
        <vertical/>
        <horizontal/>
      </border>
    </dxf>
    <dxf>
      <alignment horizontal="left" vertical="center" textRotation="0" wrapText="0" indent="1" justifyLastLine="0" shrinkToFit="0" readingOrder="0"/>
    </dxf>
    <dxf>
      <numFmt numFmtId="168" formatCode="_-[$S/-280A]\ * #,##0.00_-;\-[$S/-280A]\ * #,##0.00_-;_-[$S/-280A]\ * &quot;-&quot;??_-;_-@_-"/>
      <alignment horizontal="right" vertical="center" textRotation="0" wrapText="0" indent="1" justifyLastLine="0" shrinkToFit="0" readingOrder="0"/>
      <border diagonalUp="0" diagonalDown="0">
        <left style="thin">
          <color theme="6" tint="0.59996337778862885"/>
        </left>
        <right/>
        <top style="thin">
          <color theme="3"/>
        </top>
        <bottom/>
        <vertical/>
        <horizontal/>
      </border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169" formatCode="#,##0.00\ &quot;€&quot;"/>
      <alignment horizontal="left" vertical="center" textRotation="0" wrapText="0" indent="1" justifyLastLine="0" shrinkToFit="0" readingOrder="0"/>
    </dxf>
    <dxf>
      <numFmt numFmtId="168" formatCode="_-[$S/-280A]\ * #,##0.00_-;\-[$S/-280A]\ * #,##0.00_-;_-[$S/-280A]\ * &quot;-&quot;??_-;_-@_-"/>
      <alignment horizontal="right" vertical="center" textRotation="0" wrapText="0" indent="1" justifyLastLine="0" shrinkToFit="0" readingOrder="0"/>
      <border diagonalUp="0" diagonalDown="0">
        <left style="thin">
          <color theme="6" tint="0.59996337778862885"/>
        </left>
        <right/>
        <top style="thin">
          <color theme="3"/>
        </top>
        <bottom/>
        <vertical/>
        <horizontal/>
      </border>
    </dxf>
    <dxf>
      <alignment horizontal="left" vertical="center" textRotation="0" wrapText="0" indent="1" justifyLastLine="0" shrinkToFit="0" readingOrder="0"/>
    </dxf>
    <dxf>
      <numFmt numFmtId="168" formatCode="_-[$S/-280A]\ * #,##0.00_-;\-[$S/-280A]\ * #,##0.00_-;_-[$S/-280A]\ * &quot;-&quot;??_-;_-@_-"/>
      <alignment horizontal="right" vertical="center" textRotation="0" wrapText="0" indent="1" justifyLastLine="0" shrinkToFit="0" readingOrder="0"/>
      <border diagonalUp="0" diagonalDown="0">
        <left style="thin">
          <color theme="6" tint="0.59996337778862885"/>
        </left>
        <right/>
        <top style="thin">
          <color theme="3"/>
        </top>
        <bottom/>
        <vertical/>
        <horizontal/>
      </border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b val="0"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Tabla de la empresa" pivot="0" count="3" xr9:uid="{00000000-0011-0000-FFFF-FFFF00000000}">
      <tableStyleElement type="wholeTable" dxfId="26"/>
      <tableStyleElement type="headerRow" dxfId="25"/>
      <tableStyleElement type="secondRowStripe" dxfId="24"/>
    </tableStyle>
  </tableStyles>
  <colors>
    <mruColors>
      <color rgb="FFCCFFCC"/>
      <color rgb="FF99FFCC"/>
      <color rgb="FF00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accent2"/>
                </a:solidFill>
                <a:latin typeface="+mn-lt"/>
                <a:ea typeface=""/>
                <a:cs typeface=""/>
              </a:defRPr>
            </a:pPr>
            <a:r>
              <a:rPr lang="en-US">
                <a:latin typeface="+mn-lt"/>
              </a:rPr>
              <a:t>Costo de producto por unidad</a:t>
            </a:r>
          </a:p>
        </c:rich>
      </c:tx>
      <c:layout>
        <c:manualLayout>
          <c:xMode val="edge"/>
          <c:yMode val="edge"/>
          <c:x val="0.26227152717021485"/>
          <c:y val="4.21052631578947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accent2"/>
              </a:solidFill>
              <a:latin typeface="+mn-lt"/>
              <a:ea typeface=""/>
              <a:cs typeface="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8039910566734716"/>
          <c:y val="0.1456249635462234"/>
          <c:w val="0.42173337221736173"/>
          <c:h val="0.790750072907553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885-497E-A41F-C6218F9ED5F0}"/>
              </c:ext>
            </c:extLst>
          </c:dPt>
          <c:dPt>
            <c:idx val="1"/>
            <c:bubble3D val="0"/>
            <c:spPr>
              <a:solidFill>
                <a:schemeClr val="tx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885-497E-A41F-C6218F9ED5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Resumen!$C$3:$D$3</c:f>
              <c:strCache>
                <c:ptCount val="2"/>
                <c:pt idx="0">
                  <c:v>Sillas modelo A</c:v>
                </c:pt>
                <c:pt idx="1">
                  <c:v>Sillas modelo B</c:v>
                </c:pt>
              </c:strCache>
            </c:strRef>
          </c:cat>
          <c:val>
            <c:numRef>
              <c:f>Resumen!$C$9:$D$9</c:f>
              <c:numCache>
                <c:formatCode>_-[$S/-280A]\ * #,##0.00_-;\-[$S/-280A]\ * #,##0.00_-;_-[$S/-280A]\ * "-"??_-;_-@_-</c:formatCode>
                <c:ptCount val="2"/>
                <c:pt idx="0">
                  <c:v>28300</c:v>
                </c:pt>
                <c:pt idx="1">
                  <c:v>40500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5-497E-A41F-C6218F9ED5F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8454748711967"/>
          <c:y val="0.79167039646359993"/>
          <c:w val="0.18932011276368232"/>
          <c:h val="0.12873877607404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anklin Gothic Book (Cuerpo)"/>
              <a:ea typeface=""/>
              <a:cs typeface="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2">
          <a:lumMod val="20000"/>
          <a:lumOff val="80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</xdr:colOff>
      <xdr:row>0</xdr:row>
      <xdr:rowOff>140970</xdr:rowOff>
    </xdr:from>
    <xdr:to>
      <xdr:col>4</xdr:col>
      <xdr:colOff>1576</xdr:colOff>
      <xdr:row>1</xdr:row>
      <xdr:rowOff>0</xdr:rowOff>
    </xdr:to>
    <xdr:pic>
      <xdr:nvPicPr>
        <xdr:cNvPr id="2" name="Imagen 1" descr="Imagen abstracta" title="Bann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" y="140970"/>
          <a:ext cx="6427903" cy="1325880"/>
        </a:xfrm>
        <a:prstGeom prst="rect">
          <a:avLst/>
        </a:prstGeom>
        <a:solidFill>
          <a:schemeClr val="accent1">
            <a:lumMod val="50000"/>
          </a:schemeClr>
        </a:solidFill>
      </xdr:spPr>
    </xdr:pic>
    <xdr:clientData/>
  </xdr:twoCellAnchor>
  <xdr:twoCellAnchor>
    <xdr:from>
      <xdr:col>1</xdr:col>
      <xdr:colOff>1143</xdr:colOff>
      <xdr:row>0</xdr:row>
      <xdr:rowOff>714441</xdr:rowOff>
    </xdr:from>
    <xdr:to>
      <xdr:col>3</xdr:col>
      <xdr:colOff>1607754</xdr:colOff>
      <xdr:row>1</xdr:row>
      <xdr:rowOff>0</xdr:rowOff>
    </xdr:to>
    <xdr:sp macro="" textlink="">
      <xdr:nvSpPr>
        <xdr:cNvPr id="3" name="Cuadro de texto 1" descr="Registro costes de actividades" title="Titl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3543" y="714441"/>
          <a:ext cx="6426261" cy="752409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 rtl="0"/>
          <a:r>
            <a:rPr lang="es" sz="2000">
              <a:solidFill>
                <a:schemeClr val="bg1"/>
              </a:solidFill>
              <a:latin typeface="Constantia" panose="02030602050306030303" pitchFamily="18" charset="0"/>
            </a:rPr>
            <a:t>Seguimiento de costes </a:t>
          </a:r>
          <a:r>
            <a:rPr lang="es" sz="2000" baseline="0">
              <a:solidFill>
                <a:schemeClr val="bg1"/>
              </a:solidFill>
              <a:latin typeface="Constantia" panose="02030602050306030303" pitchFamily="18" charset="0"/>
            </a:rPr>
            <a:t>basados en actividades</a:t>
          </a:r>
          <a:endParaRPr lang="en-US" sz="2000">
            <a:solidFill>
              <a:schemeClr val="bg1"/>
            </a:solidFill>
            <a:latin typeface="Constantia" panose="02030602050306030303" pitchFamily="18" charset="0"/>
          </a:endParaRPr>
        </a:p>
        <a:p>
          <a:pPr marL="0" algn="l" rtl="0"/>
          <a:r>
            <a:rPr lang="es" sz="2000">
              <a:solidFill>
                <a:schemeClr val="tx2">
                  <a:lumMod val="20000"/>
                  <a:lumOff val="80000"/>
                </a:schemeClr>
              </a:solidFill>
              <a:latin typeface="Constantia" panose="02030602050306030303" pitchFamily="18" charset="0"/>
            </a:rPr>
            <a:t>COMPAÑIA</a:t>
          </a:r>
          <a:r>
            <a:rPr lang="es" sz="2000" baseline="0">
              <a:solidFill>
                <a:schemeClr val="tx2">
                  <a:lumMod val="20000"/>
                  <a:lumOff val="80000"/>
                </a:schemeClr>
              </a:solidFill>
              <a:latin typeface="Constantia" panose="02030602050306030303" pitchFamily="18" charset="0"/>
            </a:rPr>
            <a:t> DE EJEMPLO</a:t>
          </a:r>
          <a:endParaRPr lang="es" sz="2000">
            <a:solidFill>
              <a:schemeClr val="tx2">
                <a:lumMod val="20000"/>
                <a:lumOff val="80000"/>
              </a:schemeClr>
            </a:solidFill>
            <a:latin typeface="Constantia" panose="02030602050306030303" pitchFamily="18" charset="0"/>
          </a:endParaRPr>
        </a:p>
      </xdr:txBody>
    </xdr:sp>
    <xdr:clientData/>
  </xdr:twoCellAnchor>
  <xdr:twoCellAnchor>
    <xdr:from>
      <xdr:col>1</xdr:col>
      <xdr:colOff>66674</xdr:colOff>
      <xdr:row>18</xdr:row>
      <xdr:rowOff>114300</xdr:rowOff>
    </xdr:from>
    <xdr:to>
      <xdr:col>4</xdr:col>
      <xdr:colOff>66674</xdr:colOff>
      <xdr:row>27</xdr:row>
      <xdr:rowOff>304800</xdr:rowOff>
    </xdr:to>
    <xdr:graphicFrame macro="">
      <xdr:nvGraphicFramePr>
        <xdr:cNvPr id="6" name="Gráfico 1" descr="Costo de producto por unidad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</xdr:colOff>
      <xdr:row>10</xdr:row>
      <xdr:rowOff>180975</xdr:rowOff>
    </xdr:from>
    <xdr:to>
      <xdr:col>5</xdr:col>
      <xdr:colOff>561975</xdr:colOff>
      <xdr:row>10</xdr:row>
      <xdr:rowOff>180975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A5BDEE75-A38A-C097-2E55-386489734449}"/>
            </a:ext>
          </a:extLst>
        </xdr:cNvPr>
        <xdr:cNvCxnSpPr/>
      </xdr:nvCxnSpPr>
      <xdr:spPr>
        <a:xfrm>
          <a:off x="6743700" y="4676775"/>
          <a:ext cx="5524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209550</xdr:rowOff>
    </xdr:from>
    <xdr:to>
      <xdr:col>5</xdr:col>
      <xdr:colOff>514350</xdr:colOff>
      <xdr:row>12</xdr:row>
      <xdr:rowOff>209550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840B4EF5-BCFA-4211-9347-C8953F64B5C7}"/>
            </a:ext>
          </a:extLst>
        </xdr:cNvPr>
        <xdr:cNvCxnSpPr/>
      </xdr:nvCxnSpPr>
      <xdr:spPr>
        <a:xfrm flipH="1">
          <a:off x="6724650" y="5467350"/>
          <a:ext cx="52387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9525</xdr:colOff>
      <xdr:row>8</xdr:row>
      <xdr:rowOff>202405</xdr:rowOff>
    </xdr:from>
    <xdr:to>
      <xdr:col>7</xdr:col>
      <xdr:colOff>895960</xdr:colOff>
      <xdr:row>12</xdr:row>
      <xdr:rowOff>28574</xdr:rowOff>
    </xdr:to>
    <xdr:pic>
      <xdr:nvPicPr>
        <xdr:cNvPr id="11" name="Imagen 10" descr="Como calcular el PRECIO DE VENTA correctamente?">
          <a:extLst>
            <a:ext uri="{FF2B5EF4-FFF2-40B4-BE49-F238E27FC236}">
              <a16:creationId xmlns:a16="http://schemas.microsoft.com/office/drawing/2014/main" id="{B067DBC1-3C71-2176-0DA2-D58F8393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3936205"/>
          <a:ext cx="1800225" cy="1350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145676</xdr:colOff>
      <xdr:row>4</xdr:row>
      <xdr:rowOff>224117</xdr:rowOff>
    </xdr:from>
    <xdr:to>
      <xdr:col>10</xdr:col>
      <xdr:colOff>728383</xdr:colOff>
      <xdr:row>5</xdr:row>
      <xdr:rowOff>280147</xdr:rowOff>
    </xdr:to>
    <xdr:cxnSp macro="">
      <xdr:nvCxnSpPr>
        <xdr:cNvPr id="13" name="Conector: angular 12">
          <a:extLst>
            <a:ext uri="{FF2B5EF4-FFF2-40B4-BE49-F238E27FC236}">
              <a16:creationId xmlns:a16="http://schemas.microsoft.com/office/drawing/2014/main" id="{CBCC591E-847E-3194-65F4-6948F3167202}"/>
            </a:ext>
          </a:extLst>
        </xdr:cNvPr>
        <xdr:cNvCxnSpPr/>
      </xdr:nvCxnSpPr>
      <xdr:spPr>
        <a:xfrm>
          <a:off x="6734735" y="2431676"/>
          <a:ext cx="4740089" cy="437030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</xdr:colOff>
      <xdr:row>0</xdr:row>
      <xdr:rowOff>140970</xdr:rowOff>
    </xdr:from>
    <xdr:to>
      <xdr:col>4</xdr:col>
      <xdr:colOff>0</xdr:colOff>
      <xdr:row>1</xdr:row>
      <xdr:rowOff>0</xdr:rowOff>
    </xdr:to>
    <xdr:pic>
      <xdr:nvPicPr>
        <xdr:cNvPr id="4" name="Imagen 3" descr="Imagen abstracta" title="Banner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72" y="140970"/>
          <a:ext cx="6427903" cy="13258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723900</xdr:rowOff>
    </xdr:from>
    <xdr:to>
      <xdr:col>2</xdr:col>
      <xdr:colOff>1438275</xdr:colOff>
      <xdr:row>1</xdr:row>
      <xdr:rowOff>0</xdr:rowOff>
    </xdr:to>
    <xdr:sp macro="" textlink="">
      <xdr:nvSpPr>
        <xdr:cNvPr id="3" name="Cuadro de texto 2" descr="Costes directos" title="Tit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2400" y="723900"/>
          <a:ext cx="4648200" cy="742950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 rtl="0"/>
          <a:r>
            <a:rPr lang="es-ES" sz="2000">
              <a:solidFill>
                <a:schemeClr val="bg1"/>
              </a:solidFill>
              <a:latin typeface="Constantia" panose="02030602050306030303" pitchFamily="18" charset="0"/>
            </a:rPr>
            <a:t>Costes Directos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140970</xdr:rowOff>
    </xdr:from>
    <xdr:to>
      <xdr:col>4</xdr:col>
      <xdr:colOff>433</xdr:colOff>
      <xdr:row>1</xdr:row>
      <xdr:rowOff>0</xdr:rowOff>
    </xdr:to>
    <xdr:pic>
      <xdr:nvPicPr>
        <xdr:cNvPr id="5" name="Imagen 4" descr="Imagen abstracta" title="Banner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40970"/>
          <a:ext cx="6427903" cy="13258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733424</xdr:rowOff>
    </xdr:from>
    <xdr:to>
      <xdr:col>2</xdr:col>
      <xdr:colOff>1438275</xdr:colOff>
      <xdr:row>0</xdr:row>
      <xdr:rowOff>1466849</xdr:rowOff>
    </xdr:to>
    <xdr:sp macro="" textlink="">
      <xdr:nvSpPr>
        <xdr:cNvPr id="3" name="Cuadro de texto 3" descr="Costes indirectos" title="Titl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52400" y="733424"/>
          <a:ext cx="4648200" cy="733425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 rtl="0"/>
          <a:r>
            <a:rPr lang="es-ES" sz="2000">
              <a:solidFill>
                <a:schemeClr val="bg1"/>
              </a:solidFill>
              <a:latin typeface="Constantia" panose="02030602050306030303" pitchFamily="18" charset="0"/>
            </a:rPr>
            <a:t>Costes Indirectos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140970</xdr:rowOff>
    </xdr:from>
    <xdr:to>
      <xdr:col>4</xdr:col>
      <xdr:colOff>433</xdr:colOff>
      <xdr:row>1</xdr:row>
      <xdr:rowOff>0</xdr:rowOff>
    </xdr:to>
    <xdr:pic>
      <xdr:nvPicPr>
        <xdr:cNvPr id="5" name="Imagen 4" descr="Imagen abstracta" title="Banner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40970"/>
          <a:ext cx="6427903" cy="13258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752474</xdr:rowOff>
    </xdr:from>
    <xdr:to>
      <xdr:col>2</xdr:col>
      <xdr:colOff>1438275</xdr:colOff>
      <xdr:row>0</xdr:row>
      <xdr:rowOff>1466849</xdr:rowOff>
    </xdr:to>
    <xdr:sp macro="" textlink="">
      <xdr:nvSpPr>
        <xdr:cNvPr id="3" name="Cuadro de texto 4" descr="Costes generales y administrativos" title="Titl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2400" y="752474"/>
          <a:ext cx="4648200" cy="714375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 rtl="0"/>
          <a:r>
            <a:rPr lang="es" sz="2000">
              <a:solidFill>
                <a:schemeClr val="bg1"/>
              </a:solidFill>
              <a:latin typeface="Constantia" panose="02030602050306030303" pitchFamily="18" charset="0"/>
            </a:rPr>
            <a:t>Costes Generales y administrativos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448056</xdr:colOff>
      <xdr:row>26</xdr:row>
      <xdr:rowOff>57531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A57D17-7B4A-0268-533E-9697D51F7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01056" cy="54010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DirectCosts" displayName="Table_DirectCosts" ref="B4:D8" headerRowDxfId="23" dataDxfId="22">
  <tableColumns count="3">
    <tableColumn id="1" xr3:uid="{00000000-0010-0000-0000-000001000000}" name=" " totalsRowLabel="Total" dataDxfId="21" totalsRowDxfId="20"/>
    <tableColumn id="2" xr3:uid="{00000000-0010-0000-0000-000002000000}" name="Producto A" dataDxfId="19" totalsRowDxfId="18" dataCellStyle="Moneda"/>
    <tableColumn id="3" xr3:uid="{00000000-0010-0000-0000-000003000000}" name="Producto B" totalsRowFunction="sum" dataDxfId="17" totalsRowDxfId="16" dataCellStyle="Moneda"/>
  </tableColumns>
  <tableStyleInfo name="Tabla de la empresa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_IndirectCosts" displayName="Table_IndirectCosts" ref="B4:D8" headerRowDxfId="15" dataDxfId="14">
  <tableColumns count="3">
    <tableColumn id="1" xr3:uid="{00000000-0010-0000-0100-000001000000}" name=" " totalsRowLabel="Total" dataDxfId="13" totalsRowDxfId="12"/>
    <tableColumn id="2" xr3:uid="{00000000-0010-0000-0100-000002000000}" name="Producto A" dataDxfId="11" totalsRowDxfId="10" dataCellStyle="Moneda"/>
    <tableColumn id="3" xr3:uid="{00000000-0010-0000-0100-000003000000}" name="Producto B" totalsRowFunction="sum" dataDxfId="9" totalsRowDxfId="8" dataCellStyle="Moneda"/>
  </tableColumns>
  <tableStyleInfo name="Tabla de la empresa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_GeneralAndAdminCosts" displayName="Table_GeneralAndAdminCosts" ref="B4:D7" headerRowDxfId="7" dataDxfId="6">
  <tableColumns count="3">
    <tableColumn id="1" xr3:uid="{00000000-0010-0000-0200-000001000000}" name=" " totalsRowLabel="Total" dataDxfId="5" totalsRowDxfId="4"/>
    <tableColumn id="2" xr3:uid="{00000000-0010-0000-0200-000002000000}" name="Producto A" dataDxfId="3" totalsRowDxfId="2" dataCellStyle="Moneda"/>
    <tableColumn id="3" xr3:uid="{00000000-0010-0000-0200-000003000000}" name="Producto B" totalsRowFunction="sum" dataDxfId="1" totalsRowDxfId="0" dataCellStyle="Moneda"/>
  </tableColumns>
  <tableStyleInfo name="Tabla de la empresa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5"/>
  <sheetViews>
    <sheetView showGridLines="0" showRowColHeaders="0" topLeftCell="A7" zoomScale="115" zoomScaleNormal="115" zoomScalePageLayoutView="70" workbookViewId="0">
      <selection activeCell="C12" sqref="C12"/>
    </sheetView>
  </sheetViews>
  <sheetFormatPr baseColWidth="10" defaultColWidth="8.88671875" defaultRowHeight="30" customHeight="1" x14ac:dyDescent="0.3"/>
  <cols>
    <col min="1" max="1" width="1.77734375" style="1" customWidth="1"/>
    <col min="2" max="2" width="37.44140625" style="1" customWidth="1"/>
    <col min="3" max="4" width="18.77734375" style="1" customWidth="1"/>
    <col min="5" max="5" width="1.77734375" style="1" customWidth="1"/>
    <col min="6" max="6" width="8.88671875" style="1"/>
    <col min="7" max="7" width="10.5546875" style="1" bestFit="1" customWidth="1"/>
    <col min="8" max="8" width="12.109375" style="1" bestFit="1" customWidth="1"/>
    <col min="9" max="10" width="8.88671875" style="1"/>
    <col min="11" max="11" width="12" style="1" bestFit="1" customWidth="1"/>
    <col min="12" max="12" width="13.109375" style="1" bestFit="1" customWidth="1"/>
    <col min="13" max="13" width="12.88671875" style="1" bestFit="1" customWidth="1"/>
    <col min="14" max="16384" width="8.88671875" style="1"/>
  </cols>
  <sheetData>
    <row r="1" spans="2:13" ht="115.5" customHeight="1" x14ac:dyDescent="0.3">
      <c r="E1" s="1" t="s">
        <v>1</v>
      </c>
    </row>
    <row r="2" spans="2:13" s="3" customFormat="1" ht="30" customHeight="1" x14ac:dyDescent="0.25">
      <c r="C2" s="9" t="s">
        <v>4</v>
      </c>
      <c r="D2" s="9" t="s">
        <v>5</v>
      </c>
    </row>
    <row r="3" spans="2:13" s="3" customFormat="1" ht="19.5" customHeight="1" x14ac:dyDescent="0.35">
      <c r="B3" s="6" t="s">
        <v>0</v>
      </c>
      <c r="C3" s="14" t="s">
        <v>30</v>
      </c>
      <c r="D3" s="14" t="s">
        <v>31</v>
      </c>
    </row>
    <row r="4" spans="2:13" s="3" customFormat="1" ht="9" customHeight="1" x14ac:dyDescent="0.4">
      <c r="B4" s="7"/>
      <c r="L4" s="3" t="s">
        <v>32</v>
      </c>
    </row>
    <row r="5" spans="2:13" ht="30" customHeight="1" x14ac:dyDescent="0.3">
      <c r="B5" s="8" t="s">
        <v>1</v>
      </c>
      <c r="C5" s="10" t="s">
        <v>4</v>
      </c>
      <c r="D5" s="11" t="s">
        <v>5</v>
      </c>
      <c r="K5" s="3"/>
      <c r="L5" s="3"/>
      <c r="M5" s="3"/>
    </row>
    <row r="6" spans="2:13" ht="30" customHeight="1" x14ac:dyDescent="0.3">
      <c r="B6" s="18" t="s">
        <v>14</v>
      </c>
      <c r="C6" s="19">
        <f>SUM(Table_DirectCosts[Producto A])</f>
        <v>24000</v>
      </c>
      <c r="D6" s="20">
        <f>SUM(Table_DirectCosts[Producto B])</f>
        <v>35000</v>
      </c>
      <c r="L6" s="10" t="s">
        <v>4</v>
      </c>
      <c r="M6" s="11" t="s">
        <v>5</v>
      </c>
    </row>
    <row r="7" spans="2:13" ht="30" customHeight="1" x14ac:dyDescent="0.3">
      <c r="B7" s="21" t="s">
        <v>15</v>
      </c>
      <c r="C7" s="16">
        <f>SUM(Table_IndirectCosts[Producto A])</f>
        <v>300</v>
      </c>
      <c r="D7" s="22">
        <f>SUM(Table_IndirectCosts[Producto B])</f>
        <v>500</v>
      </c>
      <c r="K7" s="40" t="s">
        <v>33</v>
      </c>
      <c r="L7" s="35">
        <f>+C14*C10</f>
        <v>43538.461538461539</v>
      </c>
      <c r="M7" s="35">
        <f>+D14*D10</f>
        <v>62307.692307692305</v>
      </c>
    </row>
    <row r="8" spans="2:13" ht="30" customHeight="1" x14ac:dyDescent="0.3">
      <c r="B8" s="21" t="s">
        <v>2</v>
      </c>
      <c r="C8" s="16">
        <f>SUM(Table_GeneralAndAdminCosts[Producto A])</f>
        <v>4000</v>
      </c>
      <c r="D8" s="22">
        <f>SUM(Table_GeneralAndAdminCosts[Producto B])</f>
        <v>5000</v>
      </c>
      <c r="K8" s="40" t="s">
        <v>34</v>
      </c>
      <c r="L8" s="35">
        <f>-C11*C10</f>
        <v>-28300</v>
      </c>
      <c r="M8" s="35">
        <f>-D11*D10</f>
        <v>-40500</v>
      </c>
    </row>
    <row r="9" spans="2:13" ht="30" customHeight="1" thickBot="1" x14ac:dyDescent="0.35">
      <c r="B9" s="23" t="s">
        <v>16</v>
      </c>
      <c r="C9" s="17">
        <f>SUM(C6:C8)</f>
        <v>28300</v>
      </c>
      <c r="D9" s="24">
        <f>SUM(D6:D8)</f>
        <v>40500</v>
      </c>
      <c r="K9" s="40" t="s">
        <v>35</v>
      </c>
      <c r="L9" s="35">
        <f>SUM(L7:L8)</f>
        <v>15238.461538461539</v>
      </c>
      <c r="M9" s="35">
        <f>SUM(M7:M8)</f>
        <v>21807.692307692305</v>
      </c>
    </row>
    <row r="10" spans="2:13" ht="30" customHeight="1" thickTop="1" x14ac:dyDescent="0.3">
      <c r="B10" s="48" t="s">
        <v>17</v>
      </c>
      <c r="C10" s="49">
        <v>250</v>
      </c>
      <c r="D10" s="50">
        <v>280</v>
      </c>
      <c r="G10"/>
      <c r="K10" s="40" t="s">
        <v>36</v>
      </c>
      <c r="L10" s="40">
        <v>0</v>
      </c>
      <c r="M10" s="40">
        <v>0</v>
      </c>
    </row>
    <row r="11" spans="2:13" ht="30" customHeight="1" x14ac:dyDescent="0.3">
      <c r="B11" s="25" t="s">
        <v>3</v>
      </c>
      <c r="C11" s="26">
        <f>C9/C10</f>
        <v>113.2</v>
      </c>
      <c r="D11" s="27">
        <f>D9/D10</f>
        <v>144.64285714285714</v>
      </c>
      <c r="K11" s="40" t="s">
        <v>38</v>
      </c>
      <c r="L11" s="40">
        <v>0</v>
      </c>
      <c r="M11" s="40">
        <v>0</v>
      </c>
    </row>
    <row r="12" spans="2:13" ht="30" customHeight="1" thickBot="1" x14ac:dyDescent="0.35">
      <c r="B12" s="30" t="s">
        <v>21</v>
      </c>
      <c r="C12" s="31">
        <v>0.35</v>
      </c>
      <c r="D12" s="32">
        <v>0.35</v>
      </c>
      <c r="K12" s="40" t="s">
        <v>37</v>
      </c>
      <c r="L12" s="35">
        <f>SUM(L9:L11)</f>
        <v>15238.461538461539</v>
      </c>
      <c r="M12" s="35">
        <f>SUM(M9:M11)</f>
        <v>21807.692307692305</v>
      </c>
    </row>
    <row r="13" spans="2:13" ht="30" customHeight="1" thickTop="1" thickBot="1" x14ac:dyDescent="0.35">
      <c r="B13" s="38" t="s">
        <v>26</v>
      </c>
      <c r="C13" s="39">
        <f>+C14-C11</f>
        <v>60.953846153846158</v>
      </c>
      <c r="D13" s="39">
        <f>+D14-D11</f>
        <v>77.884615384615387</v>
      </c>
      <c r="G13" s="33" t="s">
        <v>24</v>
      </c>
      <c r="K13" s="40" t="s">
        <v>39</v>
      </c>
      <c r="L13" s="40">
        <v>0</v>
      </c>
      <c r="M13" s="40">
        <v>0</v>
      </c>
    </row>
    <row r="14" spans="2:13" ht="30" customHeight="1" thickTop="1" thickBot="1" x14ac:dyDescent="0.35">
      <c r="B14" s="28" t="s">
        <v>29</v>
      </c>
      <c r="C14" s="29">
        <f>+G16</f>
        <v>174.15384615384616</v>
      </c>
      <c r="D14" s="29">
        <f>+H16</f>
        <v>222.52747252747253</v>
      </c>
      <c r="G14" s="35">
        <f>+C11</f>
        <v>113.2</v>
      </c>
      <c r="H14" s="35">
        <f>+D11</f>
        <v>144.64285714285714</v>
      </c>
      <c r="I14" s="1" t="s">
        <v>25</v>
      </c>
      <c r="K14" s="40" t="s">
        <v>40</v>
      </c>
      <c r="L14" s="35">
        <f>SUM(L12:L13)</f>
        <v>15238.461538461539</v>
      </c>
      <c r="M14" s="35">
        <f>SUM(M12:M13)</f>
        <v>21807.692307692305</v>
      </c>
    </row>
    <row r="15" spans="2:13" ht="30" customHeight="1" thickTop="1" thickBot="1" x14ac:dyDescent="0.35">
      <c r="B15" s="28" t="s">
        <v>22</v>
      </c>
      <c r="C15" s="29">
        <f>+C14*18%</f>
        <v>31.347692307692309</v>
      </c>
      <c r="D15" s="29">
        <f>+D14*18%</f>
        <v>40.054945054945051</v>
      </c>
      <c r="G15" s="37">
        <f>(1-C12)</f>
        <v>0.65</v>
      </c>
      <c r="H15" s="37">
        <f>(1-D12)</f>
        <v>0.65</v>
      </c>
      <c r="I15" s="1" t="s">
        <v>28</v>
      </c>
    </row>
    <row r="16" spans="2:13" ht="30" customHeight="1" thickTop="1" thickBot="1" x14ac:dyDescent="0.35">
      <c r="B16" s="28" t="s">
        <v>23</v>
      </c>
      <c r="C16" s="29">
        <f>+C15+C14</f>
        <v>205.50153846153847</v>
      </c>
      <c r="D16" s="29">
        <f>+D15+D14</f>
        <v>262.58241758241758</v>
      </c>
      <c r="G16" s="35">
        <f>(G14/G15)</f>
        <v>174.15384615384616</v>
      </c>
      <c r="H16" s="35">
        <f>(H14/H15)</f>
        <v>222.52747252747253</v>
      </c>
      <c r="I16" s="1" t="s">
        <v>27</v>
      </c>
      <c r="J16" s="1" t="s">
        <v>1</v>
      </c>
      <c r="K16" s="45" t="s">
        <v>41</v>
      </c>
      <c r="L16" s="44" t="s">
        <v>4</v>
      </c>
      <c r="M16" s="11" t="s">
        <v>5</v>
      </c>
    </row>
    <row r="17" spans="7:13" ht="30" customHeight="1" thickTop="1" x14ac:dyDescent="0.3">
      <c r="G17" s="34"/>
      <c r="H17" s="34"/>
      <c r="K17" s="40" t="s">
        <v>42</v>
      </c>
      <c r="L17" s="42">
        <f>+C10</f>
        <v>250</v>
      </c>
      <c r="M17" s="42">
        <f>+D10</f>
        <v>280</v>
      </c>
    </row>
    <row r="18" spans="7:13" ht="30" customHeight="1" x14ac:dyDescent="0.3">
      <c r="G18" s="36"/>
      <c r="H18" s="36"/>
      <c r="K18" s="40" t="str">
        <f>+B14</f>
        <v>Valor de Venta Unitaria S/ (VVU)</v>
      </c>
      <c r="L18" s="35">
        <f>+L17*C14</f>
        <v>43538.461538461539</v>
      </c>
      <c r="M18" s="35">
        <f>+M17*D14</f>
        <v>62307.692307692305</v>
      </c>
    </row>
    <row r="20" spans="7:13" ht="30" customHeight="1" x14ac:dyDescent="0.3">
      <c r="K20" s="46" t="s">
        <v>43</v>
      </c>
      <c r="L20" s="44" t="s">
        <v>4</v>
      </c>
      <c r="M20" s="11" t="s">
        <v>5</v>
      </c>
    </row>
    <row r="21" spans="7:13" ht="30" customHeight="1" x14ac:dyDescent="0.3">
      <c r="I21" s="41"/>
      <c r="K21" s="40" t="s">
        <v>44</v>
      </c>
      <c r="L21" s="43">
        <f>+((C16*C10)/1.18)*18%</f>
        <v>7836.9230769230771</v>
      </c>
      <c r="M21" s="43">
        <f>+((D16*D10)/1.18)*18%</f>
        <v>11215.384615384615</v>
      </c>
    </row>
    <row r="22" spans="7:13" ht="30" customHeight="1" x14ac:dyDescent="0.3">
      <c r="H22" s="34"/>
      <c r="K22" s="40" t="s">
        <v>45</v>
      </c>
      <c r="L22" s="43">
        <f>+((C11*C10))*18%</f>
        <v>5094</v>
      </c>
      <c r="M22" s="43">
        <f>+((D11*D10))*18%</f>
        <v>7290</v>
      </c>
    </row>
    <row r="23" spans="7:13" ht="30" customHeight="1" x14ac:dyDescent="0.3">
      <c r="K23" s="40" t="s">
        <v>46</v>
      </c>
      <c r="L23" s="47">
        <f>+L21-L22</f>
        <v>2742.9230769230771</v>
      </c>
      <c r="M23" s="47">
        <f>+M21-M22</f>
        <v>3925.3846153846152</v>
      </c>
    </row>
    <row r="25" spans="7:13" ht="30" customHeight="1" x14ac:dyDescent="0.3">
      <c r="K25" s="1" t="s">
        <v>47</v>
      </c>
    </row>
  </sheetData>
  <dataValidations count="7">
    <dataValidation allowBlank="1" showInputMessage="1" showErrorMessage="1" promptTitle="Registro costes de actividades" prompt="Escriba costes directos, indirectos, generales y administrativos. El coste del producto por unidad se calcula automáticamente._x000a__x000a_Escriba el número de unidades en C10 y D10 para calcular los costes totales de producción por semana._x000a_" sqref="A1" xr:uid="{00000000-0002-0000-0000-000000000000}"/>
    <dataValidation allowBlank="1" showInputMessage="1" showErrorMessage="1" prompt="Escriba el Producto A en la celda siguiente." sqref="C2" xr:uid="{00000000-0002-0000-0000-000001000000}"/>
    <dataValidation allowBlank="1" showInputMessage="1" showErrorMessage="1" prompt="Escriba el Producto B en la celda siguiente." sqref="D2" xr:uid="{00000000-0002-0000-0000-000002000000}"/>
    <dataValidation allowBlank="1" showInputMessage="1" showErrorMessage="1" prompt="Escriba el Producto A en esta celda." sqref="C3:D3" xr:uid="{00000000-0002-0000-0000-000003000000}"/>
    <dataValidation allowBlank="1" showInputMessage="1" showErrorMessage="1" prompt="Costes directos, indirectos, generales y administrativos se resumen automáticamente desde las otras tres pestañas._x000a__x000a_Escriba las unidades producidas por semana para calcular los costes total de producción por semana." sqref="B3" xr:uid="{00000000-0002-0000-0000-000005000000}"/>
    <dataValidation allowBlank="1" showInputMessage="1" showErrorMessage="1" prompt="Escriba las unidades producidas por semana del Producto A." sqref="C10" xr:uid="{00000000-0002-0000-0000-000006000000}"/>
    <dataValidation allowBlank="1" showInputMessage="1" showErrorMessage="1" prompt="Escriba las unidades producidas por semana del Producto B." sqref="D10" xr:uid="{00000000-0002-0000-0000-000007000000}"/>
  </dataValidations>
  <printOptions horizontalCentered="1"/>
  <pageMargins left="0.7" right="0.7" top="0.75" bottom="0.75" header="0.3" footer="0.3"/>
  <pageSetup paperSize="9" scale="3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8"/>
  <sheetViews>
    <sheetView showGridLines="0" showRowColHeaders="0" workbookViewId="0">
      <selection activeCell="B10" sqref="B10"/>
    </sheetView>
  </sheetViews>
  <sheetFormatPr baseColWidth="10" defaultColWidth="8.88671875" defaultRowHeight="30" customHeight="1" x14ac:dyDescent="0.3"/>
  <cols>
    <col min="1" max="1" width="1.77734375" style="1" customWidth="1"/>
    <col min="2" max="2" width="37.44140625" style="1" customWidth="1"/>
    <col min="3" max="4" width="18.77734375" style="1" customWidth="1"/>
    <col min="5" max="5" width="1.77734375" style="1" customWidth="1"/>
    <col min="6" max="16384" width="8.88671875" style="1"/>
  </cols>
  <sheetData>
    <row r="1" spans="2:5" ht="115.5" customHeight="1" x14ac:dyDescent="0.3">
      <c r="E1" s="1" t="s">
        <v>1</v>
      </c>
    </row>
    <row r="2" spans="2:5" customFormat="1" ht="30" customHeight="1" x14ac:dyDescent="0.35">
      <c r="B2" s="6"/>
      <c r="C2" s="4" t="str">
        <f>Product_A_Name</f>
        <v>Sillas modelo A</v>
      </c>
      <c r="D2" s="4" t="str">
        <f>Product_B_Name</f>
        <v>Sillas modelo B</v>
      </c>
    </row>
    <row r="3" spans="2:5" ht="9" customHeight="1" x14ac:dyDescent="0.3">
      <c r="C3" s="5"/>
      <c r="D3" s="5"/>
    </row>
    <row r="4" spans="2:5" ht="30" customHeight="1" x14ac:dyDescent="0.3">
      <c r="B4" s="13" t="s">
        <v>1</v>
      </c>
      <c r="C4" s="12" t="s">
        <v>4</v>
      </c>
      <c r="D4" s="12" t="s">
        <v>5</v>
      </c>
    </row>
    <row r="5" spans="2:5" ht="30" customHeight="1" x14ac:dyDescent="0.3">
      <c r="B5" s="2" t="s">
        <v>6</v>
      </c>
      <c r="C5" s="15">
        <v>10000</v>
      </c>
      <c r="D5" s="15">
        <v>18000</v>
      </c>
    </row>
    <row r="6" spans="2:5" ht="30" customHeight="1" x14ac:dyDescent="0.3">
      <c r="B6" s="2" t="s">
        <v>7</v>
      </c>
      <c r="C6" s="15">
        <v>3500</v>
      </c>
      <c r="D6" s="15">
        <v>5500</v>
      </c>
    </row>
    <row r="7" spans="2:5" ht="30" customHeight="1" x14ac:dyDescent="0.3">
      <c r="B7" s="2" t="s">
        <v>8</v>
      </c>
      <c r="C7" s="15">
        <v>8000</v>
      </c>
      <c r="D7" s="15">
        <v>9000</v>
      </c>
    </row>
    <row r="8" spans="2:5" ht="30" customHeight="1" x14ac:dyDescent="0.3">
      <c r="B8" s="2" t="s">
        <v>9</v>
      </c>
      <c r="C8" s="15">
        <v>2500</v>
      </c>
      <c r="D8" s="15">
        <v>2500</v>
      </c>
    </row>
  </sheetData>
  <conditionalFormatting sqref="C5:C8">
    <cfRule type="dataBar" priority="1">
      <dataBar>
        <cfvo type="min"/>
        <cfvo type="max"/>
        <color theme="3" tint="0.59999389629810485"/>
      </dataBar>
      <extLst>
        <ext xmlns:x14="http://schemas.microsoft.com/office/spreadsheetml/2009/9/main" uri="{B025F937-C7B1-47D3-B67F-A62EFF666E3E}">
          <x14:id>{F86A3096-9077-4F22-B411-EBA6C40B61E2}</x14:id>
        </ext>
      </extLst>
    </cfRule>
  </conditionalFormatting>
  <conditionalFormatting sqref="D5:D8">
    <cfRule type="dataBar" priority="2">
      <dataBar>
        <cfvo type="min"/>
        <cfvo type="max"/>
        <color theme="3" tint="0.59999389629810485"/>
      </dataBar>
      <extLst>
        <ext xmlns:x14="http://schemas.microsoft.com/office/spreadsheetml/2009/9/main" uri="{B025F937-C7B1-47D3-B67F-A62EFF666E3E}">
          <x14:id>{1C0F6AE8-DF2D-4665-B0D8-F7712A195C87}</x14:id>
        </ext>
      </extLst>
    </cfRule>
  </conditionalFormatting>
  <dataValidations count="2">
    <dataValidation allowBlank="1" showInputMessage="1" showErrorMessage="1" prompt="Escriba los costes directos en esta pestaña. Edite los elementos específicos de la tabla y escriba los costes de Producto A y Producto B." sqref="A1" xr:uid="{00000000-0002-0000-0100-000000000000}"/>
    <dataValidation allowBlank="1" showInputMessage="1" showErrorMessage="1" prompt="El nombre del producto se actualiza automáticamente desde la pestaña Resumen." sqref="C2:D2" xr:uid="{00000000-0002-0000-0100-000001000000}"/>
  </dataValidations>
  <printOptions horizontalCentered="1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6A3096-9077-4F22-B411-EBA6C40B61E2}">
            <x14:dataBar minLength="0" maxLength="100" border="1" negativeBarBorderColorSameAsPositive="0">
              <x14:cfvo type="autoMin"/>
              <x14:cfvo type="autoMax"/>
              <x14:borderColor theme="3" tint="0.79998168889431442"/>
              <x14:negativeFillColor rgb="FFFF0000"/>
              <x14:negativeBorderColor rgb="FFFF0000"/>
              <x14:axisColor rgb="FF000000"/>
            </x14:dataBar>
          </x14:cfRule>
          <xm:sqref>C5:C8</xm:sqref>
        </x14:conditionalFormatting>
        <x14:conditionalFormatting xmlns:xm="http://schemas.microsoft.com/office/excel/2006/main">
          <x14:cfRule type="dataBar" id="{1C0F6AE8-DF2D-4665-B0D8-F7712A195C87}">
            <x14:dataBar minLength="0" maxLength="100" border="1">
              <x14:cfvo type="autoMin"/>
              <x14:cfvo type="autoMax"/>
              <x14:borderColor theme="3" tint="0.79998168889431442"/>
              <x14:negativeFillColor rgb="FFFF0000"/>
              <x14:axisColor rgb="FF000000"/>
            </x14:dataBar>
          </x14:cfRule>
          <xm:sqref>D5:D8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8"/>
  <sheetViews>
    <sheetView showGridLines="0" showRowColHeaders="0" zoomScaleNormal="100" workbookViewId="0">
      <selection activeCell="D9" sqref="D9"/>
    </sheetView>
  </sheetViews>
  <sheetFormatPr baseColWidth="10" defaultColWidth="8.88671875" defaultRowHeight="30" customHeight="1" x14ac:dyDescent="0.3"/>
  <cols>
    <col min="1" max="1" width="1.77734375" style="1" customWidth="1"/>
    <col min="2" max="2" width="37.44140625" style="1" customWidth="1"/>
    <col min="3" max="4" width="18.77734375" style="1" customWidth="1"/>
    <col min="5" max="5" width="1.77734375" style="1" customWidth="1"/>
    <col min="6" max="16384" width="8.88671875" style="1"/>
  </cols>
  <sheetData>
    <row r="1" spans="2:5" ht="115.5" customHeight="1" x14ac:dyDescent="0.3">
      <c r="E1" s="1" t="s">
        <v>1</v>
      </c>
    </row>
    <row r="2" spans="2:5" customFormat="1" ht="30" customHeight="1" x14ac:dyDescent="0.35">
      <c r="B2" s="6"/>
      <c r="C2" s="4" t="str">
        <f>Product_A_Name</f>
        <v>Sillas modelo A</v>
      </c>
      <c r="D2" s="4" t="str">
        <f>Product_B_Name</f>
        <v>Sillas modelo B</v>
      </c>
    </row>
    <row r="3" spans="2:5" ht="9" customHeight="1" x14ac:dyDescent="0.3">
      <c r="C3" s="5"/>
      <c r="D3" s="5"/>
    </row>
    <row r="4" spans="2:5" ht="30" customHeight="1" x14ac:dyDescent="0.3">
      <c r="B4" s="13" t="s">
        <v>1</v>
      </c>
      <c r="C4" s="12" t="s">
        <v>4</v>
      </c>
      <c r="D4" s="12" t="s">
        <v>5</v>
      </c>
    </row>
    <row r="5" spans="2:5" ht="30" customHeight="1" x14ac:dyDescent="0.3">
      <c r="B5" s="2" t="s">
        <v>10</v>
      </c>
      <c r="C5" s="15">
        <v>300</v>
      </c>
      <c r="D5" s="15">
        <v>500</v>
      </c>
    </row>
    <row r="6" spans="2:5" ht="30" customHeight="1" x14ac:dyDescent="0.3">
      <c r="B6" s="2" t="s">
        <v>11</v>
      </c>
      <c r="C6" s="15">
        <v>0</v>
      </c>
      <c r="D6" s="15">
        <v>0</v>
      </c>
    </row>
    <row r="7" spans="2:5" ht="30" customHeight="1" x14ac:dyDescent="0.3">
      <c r="B7" s="2" t="s">
        <v>12</v>
      </c>
      <c r="C7" s="15">
        <v>0</v>
      </c>
      <c r="D7" s="15">
        <v>0</v>
      </c>
    </row>
    <row r="8" spans="2:5" ht="30" customHeight="1" x14ac:dyDescent="0.3">
      <c r="B8" s="2" t="s">
        <v>13</v>
      </c>
      <c r="C8" s="15">
        <v>0</v>
      </c>
      <c r="D8" s="15">
        <v>0</v>
      </c>
    </row>
  </sheetData>
  <conditionalFormatting sqref="C5:C8">
    <cfRule type="dataBar" priority="1">
      <dataBar>
        <cfvo type="min"/>
        <cfvo type="max"/>
        <color theme="3" tint="0.59999389629810485"/>
      </dataBar>
      <extLst>
        <ext xmlns:x14="http://schemas.microsoft.com/office/spreadsheetml/2009/9/main" uri="{B025F937-C7B1-47D3-B67F-A62EFF666E3E}">
          <x14:id>{8D8E2B8F-1813-4495-89E5-1B8B0F8FDF4D}</x14:id>
        </ext>
      </extLst>
    </cfRule>
  </conditionalFormatting>
  <conditionalFormatting sqref="D5:D8">
    <cfRule type="dataBar" priority="2">
      <dataBar>
        <cfvo type="min"/>
        <cfvo type="max"/>
        <color theme="3" tint="0.59999389629810485"/>
      </dataBar>
      <extLst>
        <ext xmlns:x14="http://schemas.microsoft.com/office/spreadsheetml/2009/9/main" uri="{B025F937-C7B1-47D3-B67F-A62EFF666E3E}">
          <x14:id>{F4A6AC18-A9B1-44FD-A82F-8BF9B911429B}</x14:id>
        </ext>
      </extLst>
    </cfRule>
  </conditionalFormatting>
  <dataValidations count="2">
    <dataValidation allowBlank="1" showInputMessage="1" showErrorMessage="1" prompt="El nombre del producto se actualiza automáticamente desde la pestaña Resumen." sqref="C2:D2" xr:uid="{00000000-0002-0000-0200-000000000000}"/>
    <dataValidation allowBlank="1" showInputMessage="1" showErrorMessage="1" prompt="Escriba los costes indirectos en esta pestaña. Edite los elementos específicos de la tabla y escriba los costes de Producto A y Producto B." sqref="A1" xr:uid="{00000000-0002-0000-0200-000001000000}"/>
  </dataValidations>
  <printOptions horizontalCentered="1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8E2B8F-1813-4495-89E5-1B8B0F8FDF4D}">
            <x14:dataBar minLength="0" maxLength="100" border="1" negativeBarBorderColorSameAsPositive="0">
              <x14:cfvo type="autoMin"/>
              <x14:cfvo type="autoMax"/>
              <x14:borderColor theme="3" tint="0.79998168889431442"/>
              <x14:negativeFillColor rgb="FFFF0000"/>
              <x14:negativeBorderColor rgb="FFFF0000"/>
              <x14:axisColor rgb="FF000000"/>
            </x14:dataBar>
          </x14:cfRule>
          <xm:sqref>C5:C8</xm:sqref>
        </x14:conditionalFormatting>
        <x14:conditionalFormatting xmlns:xm="http://schemas.microsoft.com/office/excel/2006/main">
          <x14:cfRule type="dataBar" id="{F4A6AC18-A9B1-44FD-A82F-8BF9B911429B}">
            <x14:dataBar minLength="0" maxLength="100" border="1">
              <x14:cfvo type="autoMin"/>
              <x14:cfvo type="autoMax"/>
              <x14:borderColor theme="3" tint="0.79998168889431442"/>
              <x14:negativeFillColor rgb="FFFF0000"/>
              <x14:axisColor rgb="FF000000"/>
            </x14:dataBar>
          </x14:cfRule>
          <xm:sqref>D5:D8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"/>
  <sheetViews>
    <sheetView showGridLines="0" showRowColHeaders="0" zoomScaleNormal="100" workbookViewId="0">
      <selection activeCell="D9" sqref="D9"/>
    </sheetView>
  </sheetViews>
  <sheetFormatPr baseColWidth="10" defaultColWidth="8.88671875" defaultRowHeight="30" customHeight="1" x14ac:dyDescent="0.3"/>
  <cols>
    <col min="1" max="1" width="1.77734375" style="1" customWidth="1"/>
    <col min="2" max="2" width="37.44140625" style="1" customWidth="1"/>
    <col min="3" max="4" width="18.77734375" style="1" customWidth="1"/>
    <col min="5" max="5" width="1.77734375" style="1" customWidth="1"/>
    <col min="6" max="16384" width="8.88671875" style="1"/>
  </cols>
  <sheetData>
    <row r="1" spans="2:5" ht="115.5" customHeight="1" x14ac:dyDescent="0.3">
      <c r="E1" s="1" t="s">
        <v>1</v>
      </c>
    </row>
    <row r="2" spans="2:5" customFormat="1" ht="30" customHeight="1" x14ac:dyDescent="0.35">
      <c r="B2" s="6"/>
      <c r="C2" s="4" t="str">
        <f>Product_A_Name</f>
        <v>Sillas modelo A</v>
      </c>
      <c r="D2" s="4" t="str">
        <f>Product_B_Name</f>
        <v>Sillas modelo B</v>
      </c>
    </row>
    <row r="3" spans="2:5" ht="9" customHeight="1" x14ac:dyDescent="0.3">
      <c r="C3" s="5"/>
      <c r="D3" s="5"/>
    </row>
    <row r="4" spans="2:5" ht="30" customHeight="1" x14ac:dyDescent="0.3">
      <c r="B4" s="13" t="s">
        <v>1</v>
      </c>
      <c r="C4" s="12" t="s">
        <v>4</v>
      </c>
      <c r="D4" s="12" t="s">
        <v>5</v>
      </c>
    </row>
    <row r="5" spans="2:5" ht="30" customHeight="1" x14ac:dyDescent="0.3">
      <c r="B5" s="2" t="s">
        <v>18</v>
      </c>
      <c r="C5" s="15">
        <v>500</v>
      </c>
      <c r="D5" s="15">
        <v>500</v>
      </c>
    </row>
    <row r="6" spans="2:5" ht="30" customHeight="1" x14ac:dyDescent="0.3">
      <c r="B6" s="2" t="s">
        <v>19</v>
      </c>
      <c r="C6" s="15">
        <v>1500</v>
      </c>
      <c r="D6" s="15">
        <v>1500</v>
      </c>
    </row>
    <row r="7" spans="2:5" ht="30" customHeight="1" x14ac:dyDescent="0.3">
      <c r="B7" s="2" t="s">
        <v>20</v>
      </c>
      <c r="C7" s="15">
        <v>2000</v>
      </c>
      <c r="D7" s="15">
        <v>3000</v>
      </c>
    </row>
  </sheetData>
  <conditionalFormatting sqref="C5:C7">
    <cfRule type="dataBar" priority="1">
      <dataBar>
        <cfvo type="min"/>
        <cfvo type="max"/>
        <color theme="3" tint="0.59999389629810485"/>
      </dataBar>
      <extLst>
        <ext xmlns:x14="http://schemas.microsoft.com/office/spreadsheetml/2009/9/main" uri="{B025F937-C7B1-47D3-B67F-A62EFF666E3E}">
          <x14:id>{05FA038C-E543-409B-B6B7-9467C4294915}</x14:id>
        </ext>
      </extLst>
    </cfRule>
  </conditionalFormatting>
  <conditionalFormatting sqref="D5:D7">
    <cfRule type="dataBar" priority="2">
      <dataBar>
        <cfvo type="min"/>
        <cfvo type="max"/>
        <color theme="3" tint="0.59999389629810485"/>
      </dataBar>
      <extLst>
        <ext xmlns:x14="http://schemas.microsoft.com/office/spreadsheetml/2009/9/main" uri="{B025F937-C7B1-47D3-B67F-A62EFF666E3E}">
          <x14:id>{26D38D73-8320-48BC-B70C-691D59E83B94}</x14:id>
        </ext>
      </extLst>
    </cfRule>
  </conditionalFormatting>
  <dataValidations count="2">
    <dataValidation allowBlank="1" showInputMessage="1" showErrorMessage="1" prompt="El nombre del producto se actualiza automáticamente desde la pestaña Resumen." sqref="C2:D2" xr:uid="{00000000-0002-0000-0300-000000000000}"/>
    <dataValidation allowBlank="1" showInputMessage="1" showErrorMessage="1" prompt="Escriba los costes generales y administrativos en esta pestaña. Edite los elementos específicos de la tabla y escriba los costes de Producto A y Producto B." sqref="A1" xr:uid="{00000000-0002-0000-0300-000001000000}"/>
  </dataValidations>
  <printOptions horizontalCentered="1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FA038C-E543-409B-B6B7-9467C4294915}">
            <x14:dataBar minLength="0" maxLength="100" border="1" negativeBarBorderColorSameAsPositive="0">
              <x14:cfvo type="autoMin"/>
              <x14:cfvo type="autoMax"/>
              <x14:borderColor theme="3" tint="0.79998168889431442"/>
              <x14:negativeFillColor rgb="FFFF0000"/>
              <x14:negativeBorderColor rgb="FFFF0000"/>
              <x14:axisColor rgb="FF000000"/>
            </x14:dataBar>
          </x14:cfRule>
          <xm:sqref>C5:C7</xm:sqref>
        </x14:conditionalFormatting>
        <x14:conditionalFormatting xmlns:xm="http://schemas.microsoft.com/office/excel/2006/main">
          <x14:cfRule type="dataBar" id="{26D38D73-8320-48BC-B70C-691D59E83B94}">
            <x14:dataBar minLength="0" maxLength="100" border="1">
              <x14:cfvo type="autoMin"/>
              <x14:cfvo type="autoMax"/>
              <x14:borderColor theme="3" tint="0.79998168889431442"/>
              <x14:negativeFillColor rgb="FFFF0000"/>
              <x14:axisColor rgb="FF000000"/>
            </x14:dataBar>
          </x14:cfRule>
          <xm:sqref>D5:D7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83F4-EC67-4CE1-9CD1-B6199422A1CF}">
  <dimension ref="G2:L6"/>
  <sheetViews>
    <sheetView tabSelected="1" workbookViewId="0">
      <selection activeCell="H20" sqref="H20"/>
    </sheetView>
  </sheetViews>
  <sheetFormatPr baseColWidth="10" defaultRowHeight="15.75" x14ac:dyDescent="0.3"/>
  <cols>
    <col min="1" max="6" width="11.5546875" style="51"/>
    <col min="7" max="12" width="11.5546875" style="52"/>
    <col min="13" max="16384" width="11.5546875" style="51"/>
  </cols>
  <sheetData>
    <row r="2" spans="7:7" ht="24" x14ac:dyDescent="0.4">
      <c r="G2" s="53" t="s">
        <v>48</v>
      </c>
    </row>
    <row r="3" spans="7:7" ht="16.5" x14ac:dyDescent="0.3">
      <c r="G3" s="54"/>
    </row>
    <row r="4" spans="7:7" ht="16.5" x14ac:dyDescent="0.3">
      <c r="G4" s="54" t="s">
        <v>49</v>
      </c>
    </row>
    <row r="5" spans="7:7" ht="16.5" x14ac:dyDescent="0.3">
      <c r="G5" s="54" t="s">
        <v>50</v>
      </c>
    </row>
    <row r="6" spans="7:7" ht="16.5" x14ac:dyDescent="0.3">
      <c r="G6" s="54" t="s">
        <v>51</v>
      </c>
    </row>
  </sheetData>
  <sheetProtection algorithmName="SHA-512" hashValue="r25ZThd/RCV9wxTHAY0jjzW6V0OTkbeYJK96L+mPSGmw/0HFAv52QkinTCq9o3meXe78jlxsFUJQeoruA6RBdg==" saltValue="yLUluvV9eNqJ9s0DZRYDYQ==" spinCount="100000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19F2AC-3873-4265-AB04-9F7142AF7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70E071-3BB0-481A-888E-EF4FDCA08A22}">
  <ds:schemaRefs>
    <ds:schemaRef ds:uri="fb0879af-3eba-417a-a55a-ffe6dcd6ca7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6dc4bcd6-49db-4c07-9060-8acfc67cef9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8699B5-8818-4025-987C-B43B6F79F2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TM34348773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Resumen</vt:lpstr>
      <vt:lpstr>Directo</vt:lpstr>
      <vt:lpstr>Indirecto</vt:lpstr>
      <vt:lpstr>General y administrativo</vt:lpstr>
      <vt:lpstr>Instrucciones</vt:lpstr>
      <vt:lpstr>Product_A_Name</vt:lpstr>
      <vt:lpstr>Product_B_Name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2018-08-24T15:26:52Z</dcterms:created>
  <dcterms:modified xsi:type="dcterms:W3CDTF">2024-02-02T16:50:02Z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