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Doc CAPACITACIONES\8 LABORAL\CTS\"/>
    </mc:Choice>
  </mc:AlternateContent>
  <xr:revisionPtr revIDLastSave="0" documentId="13_ncr:1_{242FB3C1-28DF-462F-9BBC-5D64FE05238B}" xr6:coauthVersionLast="47" xr6:coauthVersionMax="47" xr10:uidLastSave="{00000000-0000-0000-0000-000000000000}"/>
  <bookViews>
    <workbookView xWindow="-120" yWindow="-120" windowWidth="20730" windowHeight="11160" firstSheet="1" activeTab="3" xr2:uid="{00000000-000D-0000-FFFF-FFFF00000000}"/>
  </bookViews>
  <sheets>
    <sheet name="PLLA.05-2024 PEQUEÑAEMP" sheetId="1" state="hidden" r:id="rId1"/>
    <sheet name="GRATIF " sheetId="3" r:id="rId2"/>
    <sheet name="CTS (MYPE)" sheetId="11" r:id="rId3"/>
    <sheet name="CTS " sheetId="2" r:id="rId4"/>
    <sheet name="PERIODOS" sheetId="9" r:id="rId5"/>
    <sheet name="PLLA.05-2024 GRANEMPRESA" sheetId="4" state="hidden" r:id="rId6"/>
    <sheet name="Ref" sheetId="10" r:id="rId7"/>
    <sheet name="BL Descuentos" sheetId="8" r:id="rId8"/>
    <sheet name="AF" sheetId="7" r:id="rId9"/>
  </sheets>
  <definedNames>
    <definedName name="_xlnm._FilterDatabase" localSheetId="5" hidden="1">'PLLA.05-2024 GRANEMPRESA'!$A$8:$BS$19</definedName>
    <definedName name="_xlnm._FilterDatabase" localSheetId="0" hidden="1">'PLLA.05-2024 PEQUEÑAEMP'!$A$8:$BS$19</definedName>
    <definedName name="datosenero" localSheetId="0">#REF!</definedName>
    <definedName name="datosenero">#REF!</definedName>
  </definedNames>
  <calcPr calcId="181029"/>
  <extLst>
    <ext uri="GoogleSheetsCustomDataVersion2">
      <go:sheetsCustomData xmlns:go="http://customooxmlschemas.google.com/" r:id="rId11" roundtripDataChecksum="+ROAVL4ewmOEmhOnt6crAeC+3Hz+e9CRNydCVmOlkxU="/>
    </ext>
  </extLst>
</workbook>
</file>

<file path=xl/calcChain.xml><?xml version="1.0" encoding="utf-8"?>
<calcChain xmlns="http://schemas.openxmlformats.org/spreadsheetml/2006/main">
  <c r="V12" i="2" l="1"/>
  <c r="R41" i="2"/>
  <c r="R40" i="2"/>
  <c r="R39" i="2"/>
  <c r="R38" i="2"/>
  <c r="R37" i="2"/>
  <c r="R9" i="2"/>
  <c r="R10" i="2"/>
  <c r="R11" i="2"/>
  <c r="R12" i="2"/>
  <c r="R8" i="2"/>
  <c r="Q9" i="2"/>
  <c r="Q10" i="2"/>
  <c r="Q11" i="2"/>
  <c r="Q12" i="2"/>
  <c r="Q8" i="2"/>
  <c r="P9" i="2"/>
  <c r="P10" i="2"/>
  <c r="P11" i="2"/>
  <c r="P12" i="2"/>
  <c r="P8" i="2"/>
  <c r="O8" i="2"/>
  <c r="G9" i="2"/>
  <c r="G10" i="2"/>
  <c r="G11" i="2"/>
  <c r="M11" i="2" s="1"/>
  <c r="O11" i="2" s="1"/>
  <c r="G12" i="2"/>
  <c r="G8" i="2"/>
  <c r="AB14" i="11"/>
  <c r="AA14" i="11"/>
  <c r="W9" i="11"/>
  <c r="W10" i="11"/>
  <c r="W11" i="11"/>
  <c r="W12" i="11"/>
  <c r="W8" i="11"/>
  <c r="V9" i="11"/>
  <c r="V10" i="11"/>
  <c r="V11" i="11"/>
  <c r="V12" i="11"/>
  <c r="V8" i="11"/>
  <c r="Q8" i="11"/>
  <c r="U12" i="11"/>
  <c r="U11" i="11"/>
  <c r="U9" i="11"/>
  <c r="U10" i="11"/>
  <c r="U8" i="11"/>
  <c r="T9" i="11"/>
  <c r="T10" i="11"/>
  <c r="T11" i="11"/>
  <c r="T12" i="11"/>
  <c r="T8" i="11"/>
  <c r="R9" i="11"/>
  <c r="R10" i="11"/>
  <c r="R11" i="11"/>
  <c r="R12" i="11"/>
  <c r="R8" i="11"/>
  <c r="Q9" i="11"/>
  <c r="Q10" i="11"/>
  <c r="Q11" i="11"/>
  <c r="Q12" i="11"/>
  <c r="Q13" i="11"/>
  <c r="P9" i="11"/>
  <c r="P10" i="11"/>
  <c r="P11" i="11"/>
  <c r="P12" i="11"/>
  <c r="P8" i="11"/>
  <c r="O12" i="11"/>
  <c r="O11" i="11"/>
  <c r="O10" i="11"/>
  <c r="O9" i="11"/>
  <c r="O8" i="11"/>
  <c r="M10" i="11"/>
  <c r="M9" i="11"/>
  <c r="M8" i="11"/>
  <c r="O9" i="3"/>
  <c r="H59" i="11"/>
  <c r="J42" i="11"/>
  <c r="J41" i="11"/>
  <c r="R40" i="11"/>
  <c r="J40" i="11"/>
  <c r="J39" i="11"/>
  <c r="R38" i="11"/>
  <c r="J38" i="11"/>
  <c r="R36" i="11"/>
  <c r="J33" i="11"/>
  <c r="J32" i="11"/>
  <c r="W31" i="11"/>
  <c r="W32" i="11" s="1"/>
  <c r="W33" i="11" s="1"/>
  <c r="W34" i="11" s="1"/>
  <c r="W35" i="11" s="1"/>
  <c r="W37" i="11" s="1"/>
  <c r="J31" i="11"/>
  <c r="J24" i="11"/>
  <c r="J23" i="11"/>
  <c r="J22" i="11"/>
  <c r="N14" i="11"/>
  <c r="I14" i="11"/>
  <c r="H14" i="11"/>
  <c r="M13" i="11"/>
  <c r="L13" i="11"/>
  <c r="L14" i="11" s="1"/>
  <c r="M12" i="11"/>
  <c r="G12" i="11"/>
  <c r="G11" i="11"/>
  <c r="M11" i="11" s="1"/>
  <c r="K10" i="11"/>
  <c r="K14" i="11" s="1"/>
  <c r="J10" i="11"/>
  <c r="J14" i="11" s="1"/>
  <c r="G10" i="11"/>
  <c r="G9" i="11"/>
  <c r="G8" i="11"/>
  <c r="H59" i="2"/>
  <c r="R36" i="2"/>
  <c r="K11" i="3"/>
  <c r="W31" i="2"/>
  <c r="W32" i="2" s="1"/>
  <c r="W33" i="2" s="1"/>
  <c r="J39" i="2"/>
  <c r="J40" i="2"/>
  <c r="J41" i="2"/>
  <c r="J42" i="2"/>
  <c r="J38" i="2"/>
  <c r="I14" i="2"/>
  <c r="N14" i="2"/>
  <c r="H14" i="2"/>
  <c r="J33" i="2"/>
  <c r="K10" i="2" s="1"/>
  <c r="K14" i="2" s="1"/>
  <c r="J32" i="2"/>
  <c r="J31" i="2"/>
  <c r="J23" i="2"/>
  <c r="J22" i="2"/>
  <c r="J24" i="2"/>
  <c r="M12" i="2"/>
  <c r="O12" i="2" s="1"/>
  <c r="K9" i="3"/>
  <c r="L9" i="3" s="1"/>
  <c r="M9" i="3" s="1"/>
  <c r="K8" i="3"/>
  <c r="L8" i="3" s="1"/>
  <c r="M13" i="2"/>
  <c r="L13" i="2"/>
  <c r="L14" i="2" s="1"/>
  <c r="AS47" i="4"/>
  <c r="AS46" i="4"/>
  <c r="AS45" i="4"/>
  <c r="AT45" i="4" s="1"/>
  <c r="AS44" i="4"/>
  <c r="AS43" i="4"/>
  <c r="AS41" i="4"/>
  <c r="AS40" i="4"/>
  <c r="AS39" i="4"/>
  <c r="AS38" i="4"/>
  <c r="AP31" i="4"/>
  <c r="I30" i="4"/>
  <c r="D30" i="4"/>
  <c r="D29" i="4"/>
  <c r="AI26" i="4"/>
  <c r="I25" i="4"/>
  <c r="I22" i="4"/>
  <c r="AW20" i="4"/>
  <c r="AV20" i="4"/>
  <c r="AU20" i="4"/>
  <c r="AR20" i="4"/>
  <c r="AP20" i="4"/>
  <c r="AM20" i="4"/>
  <c r="AL20" i="4"/>
  <c r="AK20" i="4"/>
  <c r="AJ20" i="4"/>
  <c r="AB20" i="4"/>
  <c r="AA20" i="4"/>
  <c r="Z20" i="4"/>
  <c r="Y20" i="4"/>
  <c r="X20" i="4"/>
  <c r="W20" i="4"/>
  <c r="U20" i="4"/>
  <c r="T20" i="4"/>
  <c r="Q20" i="4"/>
  <c r="N20" i="4"/>
  <c r="M20" i="4"/>
  <c r="AE17" i="4"/>
  <c r="AD17" i="4"/>
  <c r="S17" i="4"/>
  <c r="R17" i="4"/>
  <c r="K17" i="4"/>
  <c r="D17" i="4"/>
  <c r="BG17" i="4" s="1"/>
  <c r="BG16" i="4"/>
  <c r="AH16" i="4"/>
  <c r="AG16" i="4"/>
  <c r="AF16" i="4"/>
  <c r="AE16" i="4"/>
  <c r="S16" i="4"/>
  <c r="R16" i="4"/>
  <c r="K16" i="4"/>
  <c r="D16" i="4"/>
  <c r="I29" i="4" s="1"/>
  <c r="BG15" i="4"/>
  <c r="AE15" i="4"/>
  <c r="AD15" i="4"/>
  <c r="S15" i="4"/>
  <c r="R15" i="4"/>
  <c r="K15" i="4"/>
  <c r="D15" i="4"/>
  <c r="I28" i="4" s="1"/>
  <c r="AE14" i="4"/>
  <c r="AD14" i="4"/>
  <c r="S14" i="4"/>
  <c r="R14" i="4"/>
  <c r="K14" i="4"/>
  <c r="D14" i="4"/>
  <c r="I27" i="4" s="1"/>
  <c r="BG13" i="4"/>
  <c r="AE13" i="4"/>
  <c r="AD13" i="4"/>
  <c r="R13" i="4"/>
  <c r="K13" i="4"/>
  <c r="D13" i="4"/>
  <c r="I26" i="4" s="1"/>
  <c r="BG12" i="4"/>
  <c r="AE12" i="4"/>
  <c r="AD12" i="4"/>
  <c r="S12" i="4"/>
  <c r="R12" i="4"/>
  <c r="K12" i="4"/>
  <c r="D12" i="4"/>
  <c r="AE11" i="4"/>
  <c r="AD11" i="4"/>
  <c r="S11" i="4"/>
  <c r="R11" i="4"/>
  <c r="K11" i="4"/>
  <c r="D11" i="4"/>
  <c r="I24" i="4" s="1"/>
  <c r="AE10" i="4"/>
  <c r="AD10" i="4"/>
  <c r="S10" i="4"/>
  <c r="S20" i="4" s="1"/>
  <c r="R10" i="4"/>
  <c r="R20" i="4" s="1"/>
  <c r="Q21" i="4" s="1"/>
  <c r="K10" i="4"/>
  <c r="D10" i="4"/>
  <c r="I23" i="4" s="1"/>
  <c r="G19" i="3"/>
  <c r="F19" i="3"/>
  <c r="K10" i="3"/>
  <c r="O10" i="3" s="1"/>
  <c r="AS47" i="1"/>
  <c r="AS46" i="1"/>
  <c r="AS45" i="1"/>
  <c r="AT45" i="1" s="1"/>
  <c r="AS44" i="1"/>
  <c r="AS43" i="1"/>
  <c r="AS41" i="1"/>
  <c r="AS40" i="1"/>
  <c r="AS39" i="1"/>
  <c r="AS38" i="1"/>
  <c r="AP31" i="1"/>
  <c r="I30" i="1"/>
  <c r="D30" i="1"/>
  <c r="I29" i="1"/>
  <c r="D29" i="1"/>
  <c r="AI26" i="1"/>
  <c r="I25" i="1"/>
  <c r="I22" i="1"/>
  <c r="AW20" i="1"/>
  <c r="AV20" i="1"/>
  <c r="AU20" i="1"/>
  <c r="AR20" i="1"/>
  <c r="AP20" i="1"/>
  <c r="AM20" i="1"/>
  <c r="AL20" i="1"/>
  <c r="AK20" i="1"/>
  <c r="AJ20" i="1"/>
  <c r="AB20" i="1"/>
  <c r="AA20" i="1"/>
  <c r="Z20" i="1"/>
  <c r="Y20" i="1"/>
  <c r="X20" i="1"/>
  <c r="W20" i="1"/>
  <c r="U20" i="1"/>
  <c r="T20" i="1"/>
  <c r="Q20" i="1"/>
  <c r="N20" i="1"/>
  <c r="M20" i="1"/>
  <c r="AE17" i="1"/>
  <c r="AD17" i="1"/>
  <c r="S17" i="1"/>
  <c r="R17" i="1"/>
  <c r="K17" i="1"/>
  <c r="D17" i="1"/>
  <c r="BG17" i="1" s="1"/>
  <c r="BG16" i="1"/>
  <c r="AH16" i="1"/>
  <c r="AG16" i="1"/>
  <c r="AF16" i="1"/>
  <c r="AE16" i="1"/>
  <c r="S16" i="1"/>
  <c r="R16" i="1"/>
  <c r="K16" i="1"/>
  <c r="D16" i="1"/>
  <c r="BG15" i="1"/>
  <c r="AE15" i="1"/>
  <c r="AD15" i="1"/>
  <c r="S15" i="1"/>
  <c r="R15" i="1"/>
  <c r="K15" i="1"/>
  <c r="D15" i="1"/>
  <c r="AE14" i="1"/>
  <c r="AD14" i="1"/>
  <c r="S14" i="1"/>
  <c r="R14" i="1"/>
  <c r="K14" i="1"/>
  <c r="D14" i="1"/>
  <c r="BG14" i="1" s="1"/>
  <c r="BG13" i="1"/>
  <c r="AE13" i="1"/>
  <c r="AD13" i="1"/>
  <c r="R13" i="1"/>
  <c r="K13" i="1"/>
  <c r="D13" i="1"/>
  <c r="I26" i="1" s="1"/>
  <c r="BG12" i="1"/>
  <c r="AE12" i="1"/>
  <c r="AD12" i="1"/>
  <c r="S12" i="1"/>
  <c r="R12" i="1"/>
  <c r="K12" i="1"/>
  <c r="D12" i="1"/>
  <c r="AE11" i="1"/>
  <c r="AD11" i="1"/>
  <c r="S11" i="1"/>
  <c r="R11" i="1"/>
  <c r="K11" i="1"/>
  <c r="D11" i="1"/>
  <c r="I24" i="1" s="1"/>
  <c r="BG10" i="1"/>
  <c r="AE10" i="1"/>
  <c r="AE20" i="1" s="1"/>
  <c r="AD10" i="1"/>
  <c r="S10" i="1"/>
  <c r="S20" i="1" s="1"/>
  <c r="R10" i="1"/>
  <c r="K10" i="1"/>
  <c r="D10" i="1"/>
  <c r="AB11" i="11" l="1"/>
  <c r="M14" i="11"/>
  <c r="AB12" i="11"/>
  <c r="AB9" i="11"/>
  <c r="G14" i="11"/>
  <c r="O13" i="11"/>
  <c r="O8" i="3"/>
  <c r="W34" i="2"/>
  <c r="W35" i="2" s="1"/>
  <c r="W37" i="2" s="1"/>
  <c r="M11" i="3"/>
  <c r="O13" i="2"/>
  <c r="Q13" i="2" s="1"/>
  <c r="M10" i="2"/>
  <c r="L10" i="3"/>
  <c r="M10" i="3" s="1"/>
  <c r="M8" i="3"/>
  <c r="AI16" i="4"/>
  <c r="AI16" i="1"/>
  <c r="AE20" i="4"/>
  <c r="I23" i="1"/>
  <c r="R20" i="1"/>
  <c r="Q21" i="1" s="1"/>
  <c r="BG10" i="4"/>
  <c r="K19" i="3"/>
  <c r="I28" i="1"/>
  <c r="I27" i="1"/>
  <c r="BG11" i="1"/>
  <c r="BG11" i="4"/>
  <c r="BG14" i="4"/>
  <c r="AB10" i="11" l="1"/>
  <c r="T13" i="11"/>
  <c r="W13" i="11" s="1"/>
  <c r="P13" i="11"/>
  <c r="R13" i="11" s="1"/>
  <c r="O14" i="11"/>
  <c r="AA12" i="11"/>
  <c r="AA9" i="11"/>
  <c r="AA11" i="11"/>
  <c r="U12" i="2"/>
  <c r="M8" i="2"/>
  <c r="G14" i="2"/>
  <c r="P13" i="2"/>
  <c r="R13" i="2" s="1"/>
  <c r="M9" i="2"/>
  <c r="P9" i="3"/>
  <c r="Q9" i="3" s="1"/>
  <c r="P8" i="3"/>
  <c r="Q8" i="3" s="1"/>
  <c r="P10" i="3"/>
  <c r="Q10" i="3" s="1"/>
  <c r="M19" i="3"/>
  <c r="L19" i="3"/>
  <c r="R37" i="11" l="1"/>
  <c r="R39" i="11" s="1"/>
  <c r="R41" i="11" s="1"/>
  <c r="X12" i="11" s="1"/>
  <c r="Y12" i="11" s="1"/>
  <c r="AA8" i="11"/>
  <c r="P14" i="11"/>
  <c r="AB8" i="11"/>
  <c r="Q14" i="11"/>
  <c r="AA10" i="11"/>
  <c r="T14" i="11"/>
  <c r="M14" i="2"/>
  <c r="O9" i="2"/>
  <c r="O19" i="3"/>
  <c r="V17" i="1"/>
  <c r="AC17" i="1" s="1"/>
  <c r="AT17" i="1" s="1"/>
  <c r="AX17" i="1" s="1"/>
  <c r="V11" i="1"/>
  <c r="AC11" i="1" s="1"/>
  <c r="V15" i="4"/>
  <c r="AC15" i="4" s="1"/>
  <c r="V15" i="1"/>
  <c r="AC15" i="1" s="1"/>
  <c r="V13" i="4"/>
  <c r="AC13" i="4" s="1"/>
  <c r="V13" i="1"/>
  <c r="AC13" i="1" s="1"/>
  <c r="V14" i="11" l="1"/>
  <c r="U14" i="11"/>
  <c r="R14" i="11"/>
  <c r="P19" i="3"/>
  <c r="Q19" i="3"/>
  <c r="AF17" i="1"/>
  <c r="AG17" i="1"/>
  <c r="AS17" i="1"/>
  <c r="AH17" i="1"/>
  <c r="V17" i="4"/>
  <c r="AC17" i="4" s="1"/>
  <c r="AS17" i="4" s="1"/>
  <c r="V11" i="4"/>
  <c r="AC11" i="4" s="1"/>
  <c r="AH11" i="4" s="1"/>
  <c r="AT11" i="1"/>
  <c r="AX11" i="1" s="1"/>
  <c r="AF11" i="1"/>
  <c r="AH11" i="1"/>
  <c r="AG11" i="1"/>
  <c r="AS11" i="1"/>
  <c r="AG15" i="1"/>
  <c r="AT15" i="1"/>
  <c r="AX15" i="1" s="1"/>
  <c r="AF15" i="1"/>
  <c r="AS15" i="1"/>
  <c r="AH15" i="1"/>
  <c r="V16" i="4"/>
  <c r="AC16" i="4" s="1"/>
  <c r="V16" i="1"/>
  <c r="AC16" i="1" s="1"/>
  <c r="AS13" i="1"/>
  <c r="AG13" i="1"/>
  <c r="AF13" i="1"/>
  <c r="AT13" i="1"/>
  <c r="AX13" i="1" s="1"/>
  <c r="AH13" i="1"/>
  <c r="AG15" i="4"/>
  <c r="AT15" i="4"/>
  <c r="AX15" i="4" s="1"/>
  <c r="AF15" i="4"/>
  <c r="AS15" i="4"/>
  <c r="AH15" i="4"/>
  <c r="AS13" i="4"/>
  <c r="AG13" i="4"/>
  <c r="AT13" i="4"/>
  <c r="AX13" i="4" s="1"/>
  <c r="AF13" i="4"/>
  <c r="AH13" i="4"/>
  <c r="V12" i="1"/>
  <c r="AC12" i="1" s="1"/>
  <c r="V12" i="4"/>
  <c r="AC12" i="4" s="1"/>
  <c r="W14" i="11" l="1"/>
  <c r="AG17" i="4"/>
  <c r="AF17" i="4"/>
  <c r="AI17" i="1"/>
  <c r="AN17" i="1" s="1"/>
  <c r="AO17" i="1" s="1"/>
  <c r="AQ17" i="1" s="1"/>
  <c r="AT17" i="4"/>
  <c r="AX17" i="4" s="1"/>
  <c r="AH17" i="4"/>
  <c r="AG11" i="4"/>
  <c r="AT11" i="4"/>
  <c r="AX11" i="4" s="1"/>
  <c r="AF11" i="4"/>
  <c r="AS11" i="4"/>
  <c r="AD16" i="1"/>
  <c r="AT16" i="1"/>
  <c r="AX16" i="1" s="1"/>
  <c r="AS16" i="1"/>
  <c r="AG12" i="1"/>
  <c r="AT12" i="1"/>
  <c r="AX12" i="1" s="1"/>
  <c r="AF12" i="1"/>
  <c r="AS12" i="1"/>
  <c r="AH12" i="1"/>
  <c r="AG12" i="4"/>
  <c r="AT12" i="4"/>
  <c r="AX12" i="4" s="1"/>
  <c r="AF12" i="4"/>
  <c r="AS12" i="4"/>
  <c r="AH12" i="4"/>
  <c r="AD16" i="4"/>
  <c r="AT16" i="4"/>
  <c r="AX16" i="4" s="1"/>
  <c r="AS16" i="4"/>
  <c r="AI15" i="4"/>
  <c r="AN15" i="4" s="1"/>
  <c r="AO15" i="4" s="1"/>
  <c r="AQ15" i="4" s="1"/>
  <c r="AI13" i="4"/>
  <c r="AN13" i="4" s="1"/>
  <c r="AO13" i="4" s="1"/>
  <c r="AQ13" i="4" s="1"/>
  <c r="AI13" i="1"/>
  <c r="AN13" i="1" s="1"/>
  <c r="AO13" i="1" s="1"/>
  <c r="AQ13" i="1" s="1"/>
  <c r="AI11" i="1"/>
  <c r="AN11" i="1" s="1"/>
  <c r="AO11" i="1" s="1"/>
  <c r="AQ11" i="1" s="1"/>
  <c r="AI15" i="1"/>
  <c r="AN15" i="1" s="1"/>
  <c r="AO15" i="1" s="1"/>
  <c r="AQ15" i="1" s="1"/>
  <c r="AI11" i="4" l="1"/>
  <c r="AN11" i="4" s="1"/>
  <c r="AO11" i="4" s="1"/>
  <c r="AQ11" i="4" s="1"/>
  <c r="AI17" i="4"/>
  <c r="AN17" i="4" s="1"/>
  <c r="AO17" i="4" s="1"/>
  <c r="AQ17" i="4" s="1"/>
  <c r="V14" i="4"/>
  <c r="AC14" i="4" s="1"/>
  <c r="V14" i="1"/>
  <c r="AC14" i="1" s="1"/>
  <c r="AN16" i="1"/>
  <c r="AO16" i="1" s="1"/>
  <c r="AQ16" i="1" s="1"/>
  <c r="AD20" i="1"/>
  <c r="AN16" i="4"/>
  <c r="AO16" i="4" s="1"/>
  <c r="AQ16" i="4" s="1"/>
  <c r="AD20" i="4"/>
  <c r="AI12" i="1"/>
  <c r="AN12" i="1" s="1"/>
  <c r="AO12" i="1" s="1"/>
  <c r="AQ12" i="1" s="1"/>
  <c r="AI12" i="4"/>
  <c r="AN12" i="4" s="1"/>
  <c r="AO12" i="4" s="1"/>
  <c r="AQ12" i="4" s="1"/>
  <c r="V10" i="1"/>
  <c r="V10" i="4"/>
  <c r="AT14" i="1" l="1"/>
  <c r="AX14" i="1" s="1"/>
  <c r="AF14" i="1"/>
  <c r="AH14" i="1"/>
  <c r="AG14" i="1"/>
  <c r="AS14" i="1"/>
  <c r="AT14" i="4"/>
  <c r="AX14" i="4" s="1"/>
  <c r="AH14" i="4"/>
  <c r="AG14" i="4"/>
  <c r="AF14" i="4"/>
  <c r="AS14" i="4"/>
  <c r="V20" i="1"/>
  <c r="AC10" i="1"/>
  <c r="V20" i="4"/>
  <c r="AC10" i="4"/>
  <c r="AI14" i="4" l="1"/>
  <c r="AN14" i="4" s="1"/>
  <c r="AO14" i="4" s="1"/>
  <c r="AQ14" i="4" s="1"/>
  <c r="AI14" i="1"/>
  <c r="AN14" i="1" s="1"/>
  <c r="AO14" i="1" s="1"/>
  <c r="AQ14" i="1" s="1"/>
  <c r="AS10" i="4"/>
  <c r="AS20" i="4" s="1"/>
  <c r="AC20" i="4"/>
  <c r="AG10" i="4"/>
  <c r="AG20" i="4" s="1"/>
  <c r="AT10" i="4"/>
  <c r="AH10" i="4"/>
  <c r="AH20" i="4" s="1"/>
  <c r="AF10" i="4"/>
  <c r="AS10" i="1"/>
  <c r="AS20" i="1" s="1"/>
  <c r="AC20" i="1"/>
  <c r="AG10" i="1"/>
  <c r="AG20" i="1" s="1"/>
  <c r="AT10" i="1"/>
  <c r="AH10" i="1"/>
  <c r="AH20" i="1" s="1"/>
  <c r="AF10" i="1"/>
  <c r="AI10" i="4" l="1"/>
  <c r="AF20" i="4"/>
  <c r="AI10" i="1"/>
  <c r="AF20" i="1"/>
  <c r="AT20" i="4"/>
  <c r="R22" i="4" s="1"/>
  <c r="AX10" i="4"/>
  <c r="AX20" i="4" s="1"/>
  <c r="AT20" i="1"/>
  <c r="R22" i="1" s="1"/>
  <c r="AX10" i="1"/>
  <c r="AX20" i="1" s="1"/>
  <c r="AI20" i="1" l="1"/>
  <c r="AN10" i="1"/>
  <c r="AI20" i="4"/>
  <c r="AN10" i="4"/>
  <c r="AN20" i="4" l="1"/>
  <c r="AO10" i="4"/>
  <c r="AN20" i="1"/>
  <c r="AO10" i="1"/>
  <c r="AQ10" i="1" l="1"/>
  <c r="AQ20" i="1" s="1"/>
  <c r="AO20" i="1"/>
  <c r="AQ10" i="4"/>
  <c r="AQ20" i="4" s="1"/>
  <c r="AO20" i="4"/>
  <c r="J10" i="2"/>
  <c r="J14" i="2" s="1"/>
  <c r="O10" i="2" l="1"/>
  <c r="O14" i="2" l="1"/>
  <c r="Q14" i="2"/>
  <c r="P14" i="2"/>
  <c r="R1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author>
  </authors>
  <commentList>
    <comment ref="T7" authorId="0" shapeId="0" xr:uid="{217DB8BD-C0D1-4964-8090-881F7EDD24D6}">
      <text>
        <r>
          <rPr>
            <b/>
            <sz val="9"/>
            <color indexed="81"/>
            <rFont val="Tahoma"/>
            <family val="2"/>
          </rPr>
          <t>15 R.D. POR AÑO (1/2 SUELDO)</t>
        </r>
      </text>
    </comment>
  </commentList>
</comments>
</file>

<file path=xl/sharedStrings.xml><?xml version="1.0" encoding="utf-8"?>
<sst xmlns="http://schemas.openxmlformats.org/spreadsheetml/2006/main" count="553" uniqueCount="201">
  <si>
    <t>PLANILLA DE REMUNERACIONES - MENSUAL</t>
  </si>
  <si>
    <t>RAZON SOCIAL: EMPRESA DE PRUEBA SAC</t>
  </si>
  <si>
    <t>REGIMEN LABORAL: DECRETO SUPREMO Nº 013-2013-PRODUCE (28-12-2013) - PEQUEÑA EMPRESA</t>
  </si>
  <si>
    <t>DATOS DEL TRABAJADOR</t>
  </si>
  <si>
    <t>BASE DE CÁLCULO</t>
  </si>
  <si>
    <t>DESCUENTOS AL TRABAJADOR</t>
  </si>
  <si>
    <t>NETO A PAGAR</t>
  </si>
  <si>
    <t>INGRESOS PLAME</t>
  </si>
  <si>
    <t>APORTES DEL EMPLEADOR</t>
  </si>
  <si>
    <t>Nº</t>
  </si>
  <si>
    <t>Ape. Paterno</t>
  </si>
  <si>
    <t>Ape. Materno</t>
  </si>
  <si>
    <t>Nombres</t>
  </si>
  <si>
    <t>DOCUMENTO DE IDENTIDAD</t>
  </si>
  <si>
    <t>FECHA DE INGRESO</t>
  </si>
  <si>
    <t>MES VACACIONAL</t>
  </si>
  <si>
    <t>OCUPACIÓN</t>
  </si>
  <si>
    <t>C.C.</t>
  </si>
  <si>
    <t>DIAS TRABAJADOS</t>
  </si>
  <si>
    <t>HORAS TRABAJADAS</t>
  </si>
  <si>
    <t>DIAS NO LABORADOS</t>
  </si>
  <si>
    <t>ASIGNACIÓN FAMILIAR</t>
  </si>
  <si>
    <t>ESSALUD VIDA</t>
  </si>
  <si>
    <t>SISTEMA PREVISIONAL</t>
  </si>
  <si>
    <t>N° CUSPP</t>
  </si>
  <si>
    <t>HABER BÁSICO</t>
  </si>
  <si>
    <t>REMUNERAC. BRUTA</t>
  </si>
  <si>
    <t>ASIG. FAMILIAR</t>
  </si>
  <si>
    <t>HORAS EXTRAS</t>
  </si>
  <si>
    <t>COMISIONES</t>
  </si>
  <si>
    <t>CTS (NOV-ABR)</t>
  </si>
  <si>
    <t>GRATIFICAC. ORDINARIAS</t>
  </si>
  <si>
    <t xml:space="preserve">BONIF. EXTRAOR. </t>
  </si>
  <si>
    <t>REMUNERAC. VACACIONAL</t>
  </si>
  <si>
    <t>SUBSIDIO POR MATERNIDAD</t>
  </si>
  <si>
    <t>INDEMNIZAC. X VACACIONES</t>
  </si>
  <si>
    <t>VACACIONES TRUNCAS</t>
  </si>
  <si>
    <t>TOTAL REMUN.</t>
  </si>
  <si>
    <t>AFP</t>
  </si>
  <si>
    <t>RENTA 5ta. CATEG.</t>
  </si>
  <si>
    <t>FALTAS INJUSTIFICADAS</t>
  </si>
  <si>
    <t>ADELANTO</t>
  </si>
  <si>
    <t>OTROS</t>
  </si>
  <si>
    <t>TOTAL DSCTOS</t>
  </si>
  <si>
    <t>NETO A PAGAR REMUNERAC.</t>
  </si>
  <si>
    <t>ADELANTOS + QUINCENA</t>
  </si>
  <si>
    <t>SALDO              (FIN DE MES)</t>
  </si>
  <si>
    <t>ESSALUD 9 %</t>
  </si>
  <si>
    <t>SEGURO DE VIDA LEY</t>
  </si>
  <si>
    <t xml:space="preserve"> VIDA LEY</t>
  </si>
  <si>
    <t>SENATI</t>
  </si>
  <si>
    <t>TOTAL APORTES</t>
  </si>
  <si>
    <t>ONP</t>
  </si>
  <si>
    <t>A/OBL.</t>
  </si>
  <si>
    <t>PRIMA SEG.</t>
  </si>
  <si>
    <t>COM. PORCE.</t>
  </si>
  <si>
    <t>TOTAL AFP</t>
  </si>
  <si>
    <t>TRABAJADOR 1</t>
  </si>
  <si>
    <t>DNI00001</t>
  </si>
  <si>
    <t>VENDEDOR</t>
  </si>
  <si>
    <t>VENTAS</t>
  </si>
  <si>
    <t>NO</t>
  </si>
  <si>
    <t>INTEGRA - COM MIXTA</t>
  </si>
  <si>
    <t>TRABAJADOR 2</t>
  </si>
  <si>
    <t>DNI00002</t>
  </si>
  <si>
    <t>ALMACEN</t>
  </si>
  <si>
    <t>LOGISTICO</t>
  </si>
  <si>
    <t>TRABAJADOR 3</t>
  </si>
  <si>
    <t>DNI00003</t>
  </si>
  <si>
    <t>TRABAJADOR 4</t>
  </si>
  <si>
    <t>DNI00004</t>
  </si>
  <si>
    <t>CAJERO</t>
  </si>
  <si>
    <t>ADMINISTRACION</t>
  </si>
  <si>
    <t>TRABAJADOR 5</t>
  </si>
  <si>
    <t>DNI00005</t>
  </si>
  <si>
    <t>TRABAJADOR 6</t>
  </si>
  <si>
    <t>DNI00006</t>
  </si>
  <si>
    <t>CONTADORA</t>
  </si>
  <si>
    <t>TRABAJADOR 7</t>
  </si>
  <si>
    <t>DNI00007</t>
  </si>
  <si>
    <t>TRABAJADOR 8</t>
  </si>
  <si>
    <t>DNI00008</t>
  </si>
  <si>
    <t>CONTADO FINANCIERO</t>
  </si>
  <si>
    <t>HABITAT - COM  MIXTA</t>
  </si>
  <si>
    <t>CODIGO</t>
  </si>
  <si>
    <t>DESCRIPCION</t>
  </si>
  <si>
    <t>MONTO</t>
  </si>
  <si>
    <t>RMV</t>
  </si>
  <si>
    <t>Remuneración Mínima Vital</t>
  </si>
  <si>
    <t>AF</t>
  </si>
  <si>
    <t>Asignación Familiar</t>
  </si>
  <si>
    <t>ES</t>
  </si>
  <si>
    <t>Essalud</t>
  </si>
  <si>
    <t>Es-Vi</t>
  </si>
  <si>
    <t>Essalud-Vida</t>
  </si>
  <si>
    <t>SCTR</t>
  </si>
  <si>
    <t xml:space="preserve">                                                                                                                  </t>
  </si>
  <si>
    <t>COM. VAR.</t>
  </si>
  <si>
    <t>Organismo de Normalizacion Prev.</t>
  </si>
  <si>
    <t>HABITAT</t>
  </si>
  <si>
    <t>INTEGRA</t>
  </si>
  <si>
    <t>AFP Integra</t>
  </si>
  <si>
    <t>PRIMA</t>
  </si>
  <si>
    <t>AFP Prima</t>
  </si>
  <si>
    <t>PRIMA - COM MIXTA</t>
  </si>
  <si>
    <t>PROFUTURO</t>
  </si>
  <si>
    <t>AFP Profuturo</t>
  </si>
  <si>
    <t>PROFUTURO - COM MIXTA</t>
  </si>
  <si>
    <t>N°</t>
  </si>
  <si>
    <t>DNI</t>
  </si>
  <si>
    <t>NOMBRES Y APELLIDOS</t>
  </si>
  <si>
    <t>MESES</t>
  </si>
  <si>
    <t>DIAS</t>
  </si>
  <si>
    <t>SUELDO 
 BASICO</t>
  </si>
  <si>
    <t>ASIG. 
 FAMILIAR</t>
  </si>
  <si>
    <t>TOTAL REM. COMPUTABLE</t>
  </si>
  <si>
    <t>DIAS (30 DIAS)</t>
  </si>
  <si>
    <t>TOTAL:</t>
  </si>
  <si>
    <t>DETALLE DE COMISIONES</t>
  </si>
  <si>
    <t>PROMEDIO</t>
  </si>
  <si>
    <t>REMUNERACION VARIABLE - NO REGULAR</t>
  </si>
  <si>
    <t>REMUNERACION VARIABLE - REGULAR</t>
  </si>
  <si>
    <t>DETALLE DE HORAS EXTRAS (REM. VARIABLE)</t>
  </si>
  <si>
    <t>NO TIENE</t>
  </si>
  <si>
    <t>RECORD DE INASISTENCIAS INJUSTIFICADAS, LICENCIAS SIN GOCE, OTROS</t>
  </si>
  <si>
    <t>Descuento por Faltas Injustificadas</t>
  </si>
  <si>
    <t>FECHA INGRESO</t>
  </si>
  <si>
    <t>PERIODO COMPUTABLE</t>
  </si>
  <si>
    <t>TOTAL GENERAL</t>
  </si>
  <si>
    <t>Gratificaciónes</t>
  </si>
  <si>
    <t>La gratificación o/ trunca/ se calcula en base a los meses calendarios completos . Esto significa un trabajador que ingresa a laborar desde el primer día del mes hasta el último día del mes.</t>
  </si>
  <si>
    <t>Por otra parte, los días que no se consideran tiempo efectivamente laborado se deducirán a razón de un treintavo.</t>
  </si>
  <si>
    <t>REGIMEN LABORAL: D.L. 728</t>
  </si>
  <si>
    <t>REMUNERACION COMPUTABLE</t>
  </si>
  <si>
    <t>GRATIFICACION A PAGAR</t>
  </si>
  <si>
    <t>JOSE PEREZ</t>
  </si>
  <si>
    <t>JUAN RAMIREZ</t>
  </si>
  <si>
    <t>MARIA FLORES</t>
  </si>
  <si>
    <t xml:space="preserve">RAZON SOCIAL: COMERCIAL EL SOL </t>
  </si>
  <si>
    <r>
      <rPr>
        <b/>
        <sz val="12"/>
        <color rgb="FF000000"/>
        <rFont val="Arial Narrow"/>
        <family val="2"/>
      </rPr>
      <t>CTS:</t>
    </r>
    <r>
      <rPr>
        <sz val="12"/>
        <color rgb="FF000000"/>
        <rFont val="Arial Narrow"/>
        <family val="2"/>
      </rPr>
      <t xml:space="preserve"> Deposito Fecha Maxima 15/11/2024</t>
    </r>
  </si>
  <si>
    <t>DANIEL MENDOZA</t>
  </si>
  <si>
    <t>MARIO GALLARDO</t>
  </si>
  <si>
    <r>
      <t xml:space="preserve">PERIODO: </t>
    </r>
    <r>
      <rPr>
        <sz val="14"/>
        <color theme="0"/>
        <rFont val="Arial Narrow"/>
        <family val="2"/>
      </rPr>
      <t>01/05/2024 A 30/10/2024</t>
    </r>
  </si>
  <si>
    <t>REMUNERACIONES COMPUTABLE</t>
  </si>
  <si>
    <t>CTS</t>
  </si>
  <si>
    <t>GRATIFICACION</t>
  </si>
  <si>
    <t xml:space="preserve">ULTIMA GRATIFICACION </t>
  </si>
  <si>
    <t xml:space="preserve">OTROS </t>
  </si>
  <si>
    <t>GRATIFICACION 1/6</t>
  </si>
  <si>
    <t>CTS A PAGAR</t>
  </si>
  <si>
    <t>CTS A PAGAR SEMESTRE</t>
  </si>
  <si>
    <t>MAYO</t>
  </si>
  <si>
    <t>JUN</t>
  </si>
  <si>
    <t>JUL</t>
  </si>
  <si>
    <t>AGO</t>
  </si>
  <si>
    <t>SET</t>
  </si>
  <si>
    <t>OCT</t>
  </si>
  <si>
    <t>PROM.COMISIONES</t>
  </si>
  <si>
    <t>PROM. DE HORAS EXTRAS</t>
  </si>
  <si>
    <t>GRATIFICACION SEMESTRAL</t>
  </si>
  <si>
    <t>GRATIFICACION  (MYPE 50%)</t>
  </si>
  <si>
    <t>BONIF.  ESSALUD 9%</t>
  </si>
  <si>
    <t>PROM. DE COMISIONES</t>
  </si>
  <si>
    <t>PROM.DE HORAS EXTRAS</t>
  </si>
  <si>
    <t>GRATIFICACION MYPE</t>
  </si>
  <si>
    <r>
      <t>PERIODO:</t>
    </r>
    <r>
      <rPr>
        <sz val="10"/>
        <color theme="0"/>
        <rFont val="Arial Narrow"/>
        <family val="2"/>
      </rPr>
      <t xml:space="preserve"> 01/01/2024 A 30/06/2024</t>
    </r>
  </si>
  <si>
    <r>
      <t xml:space="preserve">GRATIFICACION: </t>
    </r>
    <r>
      <rPr>
        <sz val="10"/>
        <color theme="1"/>
        <rFont val="Arial Narrow"/>
        <family val="2"/>
      </rPr>
      <t>PAGO FCH MAXIMA 15/07/2024</t>
    </r>
  </si>
  <si>
    <t>REGIMEN LABORAL: ART. 50 D. S. Nº 013-2013-PRODUCE (28-12-2013) - PEQUEÑA EMPRESA</t>
  </si>
  <si>
    <t xml:space="preserve">CTS POR AÑO </t>
  </si>
  <si>
    <t>CALCULO</t>
  </si>
  <si>
    <t>BI /2 Peq.</t>
  </si>
  <si>
    <t>Semestre peq.</t>
  </si>
  <si>
    <t>/180 = V.D</t>
  </si>
  <si>
    <t>Dias falta</t>
  </si>
  <si>
    <t xml:space="preserve">MESES </t>
  </si>
  <si>
    <t>Neto</t>
  </si>
  <si>
    <t>Descuentos</t>
  </si>
  <si>
    <t>Descuento</t>
  </si>
  <si>
    <t>Mype</t>
  </si>
  <si>
    <t>Meses x 30</t>
  </si>
  <si>
    <t>Monto a Descontar</t>
  </si>
  <si>
    <t>V.D * DD</t>
  </si>
  <si>
    <t>Valor diario V.D.</t>
  </si>
  <si>
    <t>Dias a descontar D.D.</t>
  </si>
  <si>
    <t>¿Como definir los periodos a pagar?</t>
  </si>
  <si>
    <t>Gratificacion</t>
  </si>
  <si>
    <t>Texto Único Ordenado de la Ley de Compensación por Tiempo de Servicios</t>
  </si>
  <si>
    <t>Decreto Supremo N.° 001-97-TR (01.03.97)</t>
  </si>
  <si>
    <t>Ley que regula el otorgamiento de las Gratificaciones para los Trabajadores del Régimen</t>
  </si>
  <si>
    <t>de la Actividad Privada por Fiestas Patrias y Navidad</t>
  </si>
  <si>
    <t>Ley N.° 27735 (28.05.02)</t>
  </si>
  <si>
    <t xml:space="preserve">C.T.S Por Pagar </t>
  </si>
  <si>
    <t>CTS Por Pagar (Mype)</t>
  </si>
  <si>
    <t>MYPE LABORAL</t>
  </si>
  <si>
    <t>MICROEMPR. 150 UIT</t>
  </si>
  <si>
    <t>ESTATUS</t>
  </si>
  <si>
    <t>SUPERA</t>
  </si>
  <si>
    <t>PEQUEÑA EMP.</t>
  </si>
  <si>
    <t>UIT ANUAL del Periodo</t>
  </si>
  <si>
    <t>INGRESOS ANUALES</t>
  </si>
  <si>
    <t>PRORROGA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</si>
</sst>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00"/>
    <numFmt numFmtId="165" formatCode="d/m/yyyy"/>
    <numFmt numFmtId="166" formatCode="mmmm\ \-\ yyyy"/>
    <numFmt numFmtId="167" formatCode="_(* #,##0.00_);_(* \(#,##0.00\);_(* &quot;-&quot;??_);_(@_)"/>
    <numFmt numFmtId="168" formatCode="#,##0;[Red]#,##0"/>
    <numFmt numFmtId="169" formatCode="_-* #,##0.00_-;\-* #,##0.00_-;_-* &quot;-&quot;??_-;_-@"/>
    <numFmt numFmtId="170" formatCode="#,##0.00;[Red]#,##0.00"/>
    <numFmt numFmtId="171" formatCode="mmm\-yyyy"/>
    <numFmt numFmtId="172" formatCode="mmmm\-yyyy"/>
    <numFmt numFmtId="173" formatCode="_ * #,##0_ ;_ * \-#,##0_ ;_ * &quot;-&quot;??_ ;_ @_ "/>
  </numFmts>
  <fonts count="60" x14ac:knownFonts="1">
    <font>
      <sz val="11"/>
      <color theme="1"/>
      <name val="Calibri"/>
      <scheme val="minor"/>
    </font>
    <font>
      <b/>
      <sz val="11"/>
      <color theme="1"/>
      <name val="Arial"/>
      <family val="2"/>
    </font>
    <font>
      <b/>
      <sz val="10"/>
      <color theme="1"/>
      <name val="Calibri"/>
      <family val="2"/>
    </font>
    <font>
      <sz val="10"/>
      <color theme="1"/>
      <name val="Calibri"/>
      <family val="2"/>
    </font>
    <font>
      <b/>
      <sz val="9"/>
      <color theme="1"/>
      <name val="Calibri"/>
      <family val="2"/>
    </font>
    <font>
      <sz val="11"/>
      <name val="Calibri"/>
      <family val="2"/>
    </font>
    <font>
      <sz val="10"/>
      <color rgb="FFFF0000"/>
      <name val="Calibri"/>
      <family val="2"/>
    </font>
    <font>
      <b/>
      <sz val="10"/>
      <color rgb="FF006100"/>
      <name val="Calibri"/>
      <family val="2"/>
    </font>
    <font>
      <sz val="10"/>
      <color rgb="FF0000FF"/>
      <name val="Calibri"/>
      <family val="2"/>
    </font>
    <font>
      <b/>
      <sz val="10"/>
      <color rgb="FF9900FF"/>
      <name val="Calibri"/>
      <family val="2"/>
    </font>
    <font>
      <b/>
      <sz val="10"/>
      <color rgb="FF0000FF"/>
      <name val="Calibri"/>
      <family val="2"/>
    </font>
    <font>
      <sz val="10"/>
      <color rgb="FF000000"/>
      <name val="Calibri"/>
      <family val="2"/>
    </font>
    <font>
      <sz val="12"/>
      <color rgb="FF9900FF"/>
      <name val="Calibri"/>
      <family val="2"/>
    </font>
    <font>
      <b/>
      <i/>
      <sz val="10"/>
      <color rgb="FFC00000"/>
      <name val="Calibri"/>
      <family val="2"/>
    </font>
    <font>
      <b/>
      <sz val="10"/>
      <color theme="0"/>
      <name val="Calibri"/>
      <family val="2"/>
    </font>
    <font>
      <b/>
      <u/>
      <sz val="10"/>
      <color theme="1"/>
      <name val="Calibri"/>
      <family val="2"/>
    </font>
    <font>
      <b/>
      <u/>
      <sz val="10"/>
      <color theme="1"/>
      <name val="Calibri"/>
      <family val="2"/>
    </font>
    <font>
      <b/>
      <u/>
      <sz val="10"/>
      <color theme="1"/>
      <name val="Calibri"/>
      <family val="2"/>
    </font>
    <font>
      <b/>
      <sz val="10"/>
      <color theme="1"/>
      <name val="Calibri"/>
      <family val="2"/>
    </font>
    <font>
      <sz val="11"/>
      <color theme="1"/>
      <name val="Calibri"/>
      <family val="2"/>
      <scheme val="minor"/>
    </font>
    <font>
      <b/>
      <sz val="11"/>
      <color theme="1"/>
      <name val="Calibri"/>
      <family val="2"/>
      <scheme val="minor"/>
    </font>
    <font>
      <b/>
      <sz val="12"/>
      <color theme="1"/>
      <name val="Arial Narrow"/>
      <family val="2"/>
    </font>
    <font>
      <sz val="12"/>
      <color theme="1"/>
      <name val="Arial Narrow"/>
      <family val="2"/>
    </font>
    <font>
      <sz val="11"/>
      <color theme="1"/>
      <name val="Arial Narrow"/>
      <family val="2"/>
    </font>
    <font>
      <sz val="12"/>
      <color rgb="FFFFFFFF"/>
      <name val="Arial Narrow"/>
      <family val="2"/>
    </font>
    <font>
      <b/>
      <sz val="12"/>
      <color theme="0"/>
      <name val="Arial Narrow"/>
      <family val="2"/>
    </font>
    <font>
      <sz val="12"/>
      <color rgb="FF000000"/>
      <name val="Arial Narrow"/>
      <family val="2"/>
    </font>
    <font>
      <sz val="12"/>
      <color rgb="FFFF0000"/>
      <name val="Arial Narrow"/>
      <family val="2"/>
    </font>
    <font>
      <sz val="12"/>
      <name val="Arial Narrow"/>
      <family val="2"/>
    </font>
    <font>
      <b/>
      <sz val="11"/>
      <color theme="1"/>
      <name val="Arial Narrow"/>
      <family val="2"/>
    </font>
    <font>
      <sz val="12"/>
      <color theme="0"/>
      <name val="Arial Narrow"/>
      <family val="2"/>
    </font>
    <font>
      <b/>
      <sz val="10"/>
      <color theme="0"/>
      <name val="Arial Narrow"/>
      <family val="2"/>
    </font>
    <font>
      <b/>
      <sz val="10"/>
      <color theme="1"/>
      <name val="Arial Narrow"/>
      <family val="2"/>
    </font>
    <font>
      <sz val="10"/>
      <color theme="1"/>
      <name val="Arial Narrow"/>
      <family val="2"/>
    </font>
    <font>
      <b/>
      <sz val="12"/>
      <color rgb="FF000000"/>
      <name val="Arial Narrow"/>
      <family val="2"/>
    </font>
    <font>
      <sz val="8"/>
      <name val="Calibri"/>
      <family val="2"/>
      <scheme val="minor"/>
    </font>
    <font>
      <sz val="12"/>
      <color rgb="FF980000"/>
      <name val="Arial Narrow"/>
      <family val="2"/>
    </font>
    <font>
      <b/>
      <sz val="11"/>
      <color rgb="FF000000"/>
      <name val="Arial Narrow"/>
      <family val="2"/>
    </font>
    <font>
      <sz val="11"/>
      <color rgb="FF000000"/>
      <name val="Arial Narrow"/>
      <family val="2"/>
    </font>
    <font>
      <sz val="10"/>
      <color rgb="FF000000"/>
      <name val="Arial Narrow"/>
      <family val="2"/>
    </font>
    <font>
      <b/>
      <sz val="14"/>
      <color theme="0"/>
      <name val="Arial Narrow"/>
      <family val="2"/>
    </font>
    <font>
      <sz val="14"/>
      <color theme="0"/>
      <name val="Arial Narrow"/>
      <family val="2"/>
    </font>
    <font>
      <b/>
      <sz val="24"/>
      <color theme="0"/>
      <name val="Arial Narrow"/>
      <family val="2"/>
    </font>
    <font>
      <sz val="10"/>
      <color theme="0"/>
      <name val="Arial Narrow"/>
      <family val="2"/>
    </font>
    <font>
      <b/>
      <sz val="11"/>
      <name val="Arial Narrow"/>
      <family val="2"/>
    </font>
    <font>
      <b/>
      <sz val="9"/>
      <color indexed="81"/>
      <name val="Tahoma"/>
      <family val="2"/>
    </font>
    <font>
      <sz val="12"/>
      <color rgb="FFC00000"/>
      <name val="Arial Narrow"/>
      <family val="2"/>
    </font>
    <font>
      <sz val="11"/>
      <color rgb="FFC00000"/>
      <name val="Arial Narrow"/>
      <family val="2"/>
    </font>
    <font>
      <b/>
      <sz val="12"/>
      <name val="Arial Narrow"/>
      <family val="2"/>
    </font>
    <font>
      <b/>
      <sz val="12"/>
      <color rgb="FFC00000"/>
      <name val="Arial Narrow"/>
      <family val="2"/>
    </font>
    <font>
      <sz val="18"/>
      <color theme="1"/>
      <name val="Arial Black"/>
      <family val="2"/>
    </font>
    <font>
      <sz val="28"/>
      <color theme="1"/>
      <name val="Arial Black"/>
      <family val="2"/>
    </font>
    <font>
      <sz val="11"/>
      <color theme="1"/>
      <name val="Arial Black"/>
      <family val="2"/>
    </font>
    <font>
      <sz val="22"/>
      <color theme="1"/>
      <name val="Arial Black"/>
      <family val="2"/>
    </font>
    <font>
      <b/>
      <sz val="10"/>
      <color rgb="FFFFFFFF"/>
      <name val="Calibri"/>
      <family val="2"/>
      <scheme val="minor"/>
    </font>
    <font>
      <sz val="10"/>
      <color theme="1"/>
      <name val="Calibri"/>
      <family val="2"/>
      <scheme val="minor"/>
    </font>
    <font>
      <b/>
      <sz val="10"/>
      <color theme="1"/>
      <name val="Calibri"/>
      <family val="2"/>
      <scheme val="minor"/>
    </font>
    <font>
      <sz val="10"/>
      <color rgb="FFFFFFFF"/>
      <name val="Calibri"/>
      <family val="2"/>
      <scheme val="minor"/>
    </font>
    <font>
      <sz val="10"/>
      <color rgb="FFFF0000"/>
      <name val="Calibri"/>
      <family val="2"/>
      <scheme val="minor"/>
    </font>
    <font>
      <b/>
      <sz val="10"/>
      <color rgb="FF000000"/>
      <name val="Arial Narrow"/>
      <family val="2"/>
    </font>
  </fonts>
  <fills count="45">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92CDDC"/>
        <bgColor rgb="FF92CDDC"/>
      </patternFill>
    </fill>
    <fill>
      <patternFill patternType="solid">
        <fgColor rgb="FFFABF8F"/>
        <bgColor rgb="FFFABF8F"/>
      </patternFill>
    </fill>
    <fill>
      <patternFill patternType="solid">
        <fgColor rgb="FFBFBFBF"/>
        <bgColor rgb="FFBFBFBF"/>
      </patternFill>
    </fill>
    <fill>
      <patternFill patternType="solid">
        <fgColor rgb="FFB6DDE8"/>
        <bgColor rgb="FFB6DDE8"/>
      </patternFill>
    </fill>
    <fill>
      <patternFill patternType="solid">
        <fgColor rgb="FFDAEEF3"/>
        <bgColor rgb="FFDAEEF3"/>
      </patternFill>
    </fill>
    <fill>
      <patternFill patternType="solid">
        <fgColor rgb="FFDDD9C3"/>
        <bgColor rgb="FFDDD9C3"/>
      </patternFill>
    </fill>
    <fill>
      <patternFill patternType="solid">
        <fgColor rgb="FF00FFFF"/>
        <bgColor rgb="FF00FFFF"/>
      </patternFill>
    </fill>
    <fill>
      <patternFill patternType="solid">
        <fgColor rgb="FFFFFFFF"/>
        <bgColor rgb="FFFFFFFF"/>
      </patternFill>
    </fill>
    <fill>
      <patternFill patternType="solid">
        <fgColor theme="0"/>
        <bgColor theme="0"/>
      </patternFill>
    </fill>
    <fill>
      <patternFill patternType="solid">
        <fgColor rgb="FFE5B8B7"/>
        <bgColor rgb="FFE5B8B7"/>
      </patternFill>
    </fill>
    <fill>
      <patternFill patternType="solid">
        <fgColor theme="0"/>
        <bgColor indexed="64"/>
      </patternFill>
    </fill>
    <fill>
      <patternFill patternType="solid">
        <fgColor theme="0"/>
        <bgColor rgb="FFFFFFFF"/>
      </patternFill>
    </fill>
    <fill>
      <patternFill patternType="solid">
        <fgColor theme="0"/>
        <bgColor rgb="FFFFF2CC"/>
      </patternFill>
    </fill>
    <fill>
      <patternFill patternType="solid">
        <fgColor theme="3"/>
        <bgColor rgb="FF980000"/>
      </patternFill>
    </fill>
    <fill>
      <patternFill patternType="solid">
        <fgColor rgb="FF002060"/>
        <bgColor rgb="FFFFFFFF"/>
      </patternFill>
    </fill>
    <fill>
      <patternFill patternType="solid">
        <fgColor rgb="FF002060"/>
        <bgColor indexed="64"/>
      </patternFill>
    </fill>
    <fill>
      <patternFill patternType="solid">
        <fgColor rgb="FF0070C0"/>
        <bgColor indexed="64"/>
      </patternFill>
    </fill>
    <fill>
      <patternFill patternType="solid">
        <fgColor theme="1"/>
        <bgColor indexed="64"/>
      </patternFill>
    </fill>
    <fill>
      <patternFill patternType="solid">
        <fgColor theme="3"/>
        <bgColor indexed="64"/>
      </patternFill>
    </fill>
    <fill>
      <patternFill patternType="solid">
        <fgColor rgb="FFFFFFCC"/>
        <bgColor indexed="64"/>
      </patternFill>
    </fill>
    <fill>
      <patternFill patternType="solid">
        <fgColor rgb="FF0070C0"/>
        <bgColor rgb="FFF2F2F2"/>
      </patternFill>
    </fill>
    <fill>
      <patternFill patternType="solid">
        <fgColor rgb="FF002060"/>
        <bgColor rgb="FFF2F2F2"/>
      </patternFill>
    </fill>
    <fill>
      <patternFill patternType="solid">
        <fgColor rgb="FF002060"/>
        <bgColor rgb="FFFFFF00"/>
      </patternFill>
    </fill>
    <fill>
      <patternFill patternType="solid">
        <fgColor rgb="FF0000FF"/>
        <bgColor indexed="64"/>
      </patternFill>
    </fill>
    <fill>
      <patternFill patternType="solid">
        <fgColor rgb="FF0000FF"/>
        <bgColor rgb="FFFFFFFF"/>
      </patternFill>
    </fill>
    <fill>
      <patternFill patternType="solid">
        <fgColor rgb="FF00B050"/>
        <bgColor indexed="64"/>
      </patternFill>
    </fill>
    <fill>
      <patternFill patternType="solid">
        <fgColor rgb="FFFFFF00"/>
        <bgColor indexed="64"/>
      </patternFill>
    </fill>
    <fill>
      <patternFill patternType="solid">
        <fgColor rgb="FF002060"/>
        <bgColor rgb="FFFFFFCC"/>
      </patternFill>
    </fill>
    <fill>
      <patternFill patternType="solid">
        <fgColor rgb="FFFFFFCC"/>
        <bgColor rgb="FFFFFFFF"/>
      </patternFill>
    </fill>
    <fill>
      <patternFill patternType="solid">
        <fgColor rgb="FFC00000"/>
        <bgColor rgb="FFFFFF00"/>
      </patternFill>
    </fill>
    <fill>
      <patternFill patternType="solid">
        <fgColor theme="5" tint="-0.499984740745262"/>
        <bgColor rgb="FFFFFF00"/>
      </patternFill>
    </fill>
    <fill>
      <patternFill patternType="solid">
        <fgColor theme="5" tint="-0.499984740745262"/>
        <bgColor indexed="64"/>
      </patternFill>
    </fill>
    <fill>
      <patternFill patternType="solid">
        <fgColor rgb="FFFFFF00"/>
        <bgColor rgb="FFFFFFFF"/>
      </patternFill>
    </fill>
    <fill>
      <patternFill patternType="solid">
        <fgColor theme="0" tint="-4.9989318521683403E-2"/>
        <bgColor indexed="64"/>
      </patternFill>
    </fill>
    <fill>
      <patternFill patternType="solid">
        <fgColor rgb="FFFFFF99"/>
        <bgColor indexed="64"/>
      </patternFill>
    </fill>
    <fill>
      <patternFill patternType="solid">
        <fgColor rgb="FF00FF99"/>
        <bgColor indexed="64"/>
      </patternFill>
    </fill>
    <fill>
      <patternFill patternType="solid">
        <fgColor rgb="FFFF66FF"/>
        <bgColor indexed="64"/>
      </patternFill>
    </fill>
    <fill>
      <patternFill patternType="solid">
        <fgColor rgb="FFEFEFEF"/>
        <bgColor indexed="64"/>
      </patternFill>
    </fill>
    <fill>
      <patternFill patternType="solid">
        <fgColor rgb="FFFF0000"/>
        <bgColor indexed="64"/>
      </patternFill>
    </fill>
    <fill>
      <patternFill patternType="solid">
        <fgColor rgb="FFFFC000"/>
        <bgColor indexed="64"/>
      </patternFill>
    </fill>
    <fill>
      <patternFill patternType="solid">
        <fgColor theme="0" tint="-0.14999847407452621"/>
        <bgColor rgb="FFFFFFFF"/>
      </patternFill>
    </fill>
  </fills>
  <borders count="3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ck">
        <color auto="1"/>
      </right>
      <top/>
      <bottom/>
      <diagonal/>
    </border>
  </borders>
  <cellStyleXfs count="2">
    <xf numFmtId="0" fontId="0" fillId="0" borderId="0"/>
    <xf numFmtId="43" fontId="19" fillId="0" borderId="0" applyFont="0" applyFill="0" applyBorder="0" applyAlignment="0" applyProtection="0"/>
  </cellStyleXfs>
  <cellXfs count="365">
    <xf numFmtId="0" fontId="0" fillId="0" borderId="0" xfId="0"/>
    <xf numFmtId="164" fontId="1" fillId="0" borderId="0" xfId="0" applyNumberFormat="1" applyFont="1"/>
    <xf numFmtId="164" fontId="2" fillId="0" borderId="0" xfId="0" applyNumberFormat="1" applyFont="1"/>
    <xf numFmtId="0" fontId="2" fillId="0" borderId="0" xfId="0" applyFont="1"/>
    <xf numFmtId="0" fontId="3" fillId="0" borderId="0" xfId="0" applyFont="1"/>
    <xf numFmtId="165" fontId="3" fillId="0" borderId="0" xfId="0" applyNumberFormat="1" applyFont="1"/>
    <xf numFmtId="0" fontId="4" fillId="0" borderId="0" xfId="0" applyFont="1"/>
    <xf numFmtId="0" fontId="4" fillId="9" borderId="7" xfId="0" applyFont="1" applyFill="1" applyBorder="1" applyAlignment="1">
      <alignment horizontal="center" vertical="center" wrapText="1"/>
    </xf>
    <xf numFmtId="0" fontId="2" fillId="3" borderId="7" xfId="0" applyFont="1" applyFill="1" applyBorder="1" applyAlignment="1">
      <alignment horizontal="center"/>
    </xf>
    <xf numFmtId="3" fontId="3" fillId="11" borderId="7" xfId="0" applyNumberFormat="1" applyFont="1" applyFill="1" applyBorder="1" applyAlignment="1">
      <alignment horizontal="center" vertical="center"/>
    </xf>
    <xf numFmtId="0" fontId="3" fillId="11" borderId="7" xfId="0" applyFont="1" applyFill="1" applyBorder="1" applyAlignment="1">
      <alignment horizontal="left" vertical="center"/>
    </xf>
    <xf numFmtId="49" fontId="3" fillId="11" borderId="7" xfId="0" applyNumberFormat="1" applyFont="1" applyFill="1" applyBorder="1" applyAlignment="1">
      <alignment horizontal="center" vertical="center"/>
    </xf>
    <xf numFmtId="165" fontId="6" fillId="11" borderId="7" xfId="0" applyNumberFormat="1" applyFont="1" applyFill="1" applyBorder="1" applyAlignment="1">
      <alignment horizontal="right" vertical="center"/>
    </xf>
    <xf numFmtId="0" fontId="3" fillId="11" borderId="7" xfId="0" applyFont="1" applyFill="1" applyBorder="1" applyAlignment="1">
      <alignment horizontal="center" vertical="center"/>
    </xf>
    <xf numFmtId="0" fontId="3" fillId="11" borderId="7" xfId="0" applyFont="1" applyFill="1" applyBorder="1"/>
    <xf numFmtId="0" fontId="7" fillId="11" borderId="7" xfId="0" applyFont="1" applyFill="1" applyBorder="1"/>
    <xf numFmtId="0" fontId="3" fillId="11" borderId="3" xfId="0" applyFont="1" applyFill="1" applyBorder="1" applyAlignment="1">
      <alignment horizontal="center" vertical="center" wrapText="1"/>
    </xf>
    <xf numFmtId="168" fontId="3" fillId="11" borderId="7" xfId="0" applyNumberFormat="1" applyFont="1" applyFill="1" applyBorder="1" applyAlignment="1">
      <alignment horizontal="center" vertical="center"/>
    </xf>
    <xf numFmtId="0" fontId="3" fillId="11" borderId="7" xfId="0" applyFont="1" applyFill="1" applyBorder="1" applyAlignment="1">
      <alignment vertical="center"/>
    </xf>
    <xf numFmtId="167" fontId="3" fillId="11" borderId="7" xfId="0" applyNumberFormat="1" applyFont="1" applyFill="1" applyBorder="1" applyAlignment="1">
      <alignment vertical="center"/>
    </xf>
    <xf numFmtId="167" fontId="3" fillId="11" borderId="3" xfId="0" applyNumberFormat="1" applyFont="1" applyFill="1" applyBorder="1" applyAlignment="1">
      <alignment vertical="center"/>
    </xf>
    <xf numFmtId="4" fontId="3" fillId="11" borderId="3" xfId="0" applyNumberFormat="1" applyFont="1" applyFill="1" applyBorder="1" applyAlignment="1">
      <alignment vertical="center"/>
    </xf>
    <xf numFmtId="167" fontId="3" fillId="11" borderId="3" xfId="0" applyNumberFormat="1" applyFont="1" applyFill="1" applyBorder="1" applyAlignment="1">
      <alignment horizontal="center" vertical="center"/>
    </xf>
    <xf numFmtId="167" fontId="8" fillId="11" borderId="7" xfId="0" applyNumberFormat="1" applyFont="1" applyFill="1" applyBorder="1" applyAlignment="1">
      <alignment vertical="center"/>
    </xf>
    <xf numFmtId="167" fontId="2" fillId="11" borderId="7" xfId="0" applyNumberFormat="1" applyFont="1" applyFill="1" applyBorder="1"/>
    <xf numFmtId="0" fontId="2" fillId="11" borderId="0" xfId="0" applyFont="1" applyFill="1"/>
    <xf numFmtId="0" fontId="3" fillId="11" borderId="0" xfId="0" applyFont="1" applyFill="1"/>
    <xf numFmtId="165" fontId="3" fillId="11" borderId="7" xfId="0" applyNumberFormat="1" applyFont="1" applyFill="1" applyBorder="1" applyAlignment="1">
      <alignment horizontal="center" vertical="center"/>
    </xf>
    <xf numFmtId="165" fontId="3" fillId="11" borderId="7" xfId="0" applyNumberFormat="1" applyFont="1" applyFill="1" applyBorder="1" applyAlignment="1">
      <alignment horizontal="right" vertical="center"/>
    </xf>
    <xf numFmtId="0" fontId="9" fillId="11" borderId="7" xfId="0" applyFont="1" applyFill="1" applyBorder="1"/>
    <xf numFmtId="14" fontId="3" fillId="11" borderId="7" xfId="0" applyNumberFormat="1" applyFont="1" applyFill="1" applyBorder="1" applyAlignment="1">
      <alignment vertical="center"/>
    </xf>
    <xf numFmtId="4" fontId="3" fillId="11" borderId="7" xfId="0" applyNumberFormat="1" applyFont="1" applyFill="1" applyBorder="1" applyAlignment="1">
      <alignment vertical="center"/>
    </xf>
    <xf numFmtId="167" fontId="3" fillId="11" borderId="7" xfId="0" applyNumberFormat="1" applyFont="1" applyFill="1" applyBorder="1" applyAlignment="1">
      <alignment horizontal="center" vertical="center"/>
    </xf>
    <xf numFmtId="165" fontId="3" fillId="12" borderId="7" xfId="0" applyNumberFormat="1" applyFont="1" applyFill="1" applyBorder="1" applyAlignment="1">
      <alignment horizontal="right" vertical="center"/>
    </xf>
    <xf numFmtId="165" fontId="3" fillId="11" borderId="7" xfId="0" applyNumberFormat="1" applyFont="1" applyFill="1" applyBorder="1"/>
    <xf numFmtId="0" fontId="10" fillId="11" borderId="7" xfId="0" applyFont="1" applyFill="1" applyBorder="1"/>
    <xf numFmtId="167" fontId="2" fillId="11" borderId="3" xfId="0" applyNumberFormat="1" applyFont="1" applyFill="1" applyBorder="1"/>
    <xf numFmtId="0" fontId="11" fillId="11" borderId="3" xfId="0" applyFont="1" applyFill="1" applyBorder="1"/>
    <xf numFmtId="165" fontId="11" fillId="12" borderId="3" xfId="0" applyNumberFormat="1" applyFont="1" applyFill="1" applyBorder="1" applyAlignment="1">
      <alignment horizontal="right"/>
    </xf>
    <xf numFmtId="0" fontId="11" fillId="11" borderId="3" xfId="0" applyFont="1" applyFill="1" applyBorder="1" applyAlignment="1">
      <alignment horizontal="center"/>
    </xf>
    <xf numFmtId="168" fontId="11" fillId="11" borderId="3" xfId="0" applyNumberFormat="1" applyFont="1" applyFill="1" applyBorder="1" applyAlignment="1">
      <alignment horizontal="center"/>
    </xf>
    <xf numFmtId="167" fontId="11" fillId="11" borderId="3" xfId="0" applyNumberFormat="1" applyFont="1" applyFill="1" applyBorder="1"/>
    <xf numFmtId="167" fontId="11" fillId="11" borderId="3" xfId="0" applyNumberFormat="1" applyFont="1" applyFill="1" applyBorder="1" applyAlignment="1">
      <alignment horizontal="right"/>
    </xf>
    <xf numFmtId="4" fontId="11" fillId="11" borderId="3" xfId="0" applyNumberFormat="1" applyFont="1" applyFill="1" applyBorder="1"/>
    <xf numFmtId="167" fontId="11" fillId="11" borderId="7" xfId="0" applyNumberFormat="1" applyFont="1" applyFill="1" applyBorder="1"/>
    <xf numFmtId="167" fontId="11" fillId="11" borderId="3" xfId="0" applyNumberFormat="1" applyFont="1" applyFill="1" applyBorder="1" applyAlignment="1">
      <alignment vertical="center"/>
    </xf>
    <xf numFmtId="167" fontId="11" fillId="11" borderId="7" xfId="0" applyNumberFormat="1" applyFont="1" applyFill="1" applyBorder="1" applyAlignment="1">
      <alignment vertical="center"/>
    </xf>
    <xf numFmtId="0" fontId="11" fillId="11" borderId="0" xfId="0" applyFont="1" applyFill="1"/>
    <xf numFmtId="165" fontId="3" fillId="11" borderId="3" xfId="0" applyNumberFormat="1" applyFont="1" applyFill="1" applyBorder="1" applyAlignment="1">
      <alignment horizontal="right" vertical="center"/>
    </xf>
    <xf numFmtId="168" fontId="3" fillId="11" borderId="3" xfId="0" applyNumberFormat="1" applyFont="1" applyFill="1" applyBorder="1" applyAlignment="1">
      <alignment horizontal="center" vertical="center"/>
    </xf>
    <xf numFmtId="165" fontId="12" fillId="11" borderId="8" xfId="0" applyNumberFormat="1" applyFont="1" applyFill="1" applyBorder="1" applyAlignment="1">
      <alignment horizontal="center"/>
    </xf>
    <xf numFmtId="165" fontId="10" fillId="11" borderId="7" xfId="0" applyNumberFormat="1" applyFont="1" applyFill="1" applyBorder="1" applyAlignment="1">
      <alignment horizontal="right" vertical="center"/>
    </xf>
    <xf numFmtId="3" fontId="3" fillId="0" borderId="7" xfId="0" applyNumberFormat="1" applyFont="1" applyBorder="1" applyAlignment="1">
      <alignment horizontal="center" vertical="center"/>
    </xf>
    <xf numFmtId="0" fontId="3" fillId="12" borderId="7" xfId="0" applyFont="1" applyFill="1" applyBorder="1" applyAlignment="1">
      <alignment horizontal="left" vertical="center"/>
    </xf>
    <xf numFmtId="49" fontId="3" fillId="12" borderId="7" xfId="0" applyNumberFormat="1" applyFont="1" applyFill="1" applyBorder="1" applyAlignment="1">
      <alignment horizontal="center" vertical="center"/>
    </xf>
    <xf numFmtId="0" fontId="3" fillId="12" borderId="7" xfId="0" applyFont="1" applyFill="1" applyBorder="1" applyAlignment="1">
      <alignment horizontal="center" vertical="center"/>
    </xf>
    <xf numFmtId="0" fontId="3" fillId="0" borderId="7" xfId="0" applyFont="1" applyBorder="1"/>
    <xf numFmtId="0" fontId="8" fillId="0" borderId="7" xfId="0" applyFont="1" applyBorder="1"/>
    <xf numFmtId="0" fontId="3" fillId="0" borderId="3" xfId="0" applyFont="1" applyBorder="1" applyAlignment="1">
      <alignment horizontal="center" vertical="center" wrapText="1"/>
    </xf>
    <xf numFmtId="168" fontId="3" fillId="0" borderId="7" xfId="0" applyNumberFormat="1" applyFont="1" applyBorder="1" applyAlignment="1">
      <alignment horizontal="center" vertical="center"/>
    </xf>
    <xf numFmtId="0" fontId="3" fillId="0" borderId="7" xfId="0" applyFont="1" applyBorder="1" applyAlignment="1">
      <alignment vertical="center"/>
    </xf>
    <xf numFmtId="167" fontId="3" fillId="0" borderId="7" xfId="0" applyNumberFormat="1" applyFont="1" applyBorder="1" applyAlignment="1">
      <alignment vertical="center"/>
    </xf>
    <xf numFmtId="167" fontId="3" fillId="0" borderId="3" xfId="0" applyNumberFormat="1" applyFont="1" applyBorder="1" applyAlignment="1">
      <alignment vertical="center"/>
    </xf>
    <xf numFmtId="4" fontId="3" fillId="0" borderId="3" xfId="0" applyNumberFormat="1" applyFont="1" applyBorder="1" applyAlignment="1">
      <alignment vertical="center"/>
    </xf>
    <xf numFmtId="167" fontId="3" fillId="0" borderId="3" xfId="0" applyNumberFormat="1" applyFont="1" applyBorder="1" applyAlignment="1">
      <alignment horizontal="center" vertical="center"/>
    </xf>
    <xf numFmtId="167" fontId="3" fillId="12" borderId="7" xfId="0" applyNumberFormat="1" applyFont="1" applyFill="1" applyBorder="1" applyAlignment="1">
      <alignment vertical="center"/>
    </xf>
    <xf numFmtId="167" fontId="8" fillId="0" borderId="7" xfId="0" applyNumberFormat="1" applyFont="1" applyBorder="1" applyAlignment="1">
      <alignment vertical="center"/>
    </xf>
    <xf numFmtId="0" fontId="2" fillId="12" borderId="0" xfId="0" applyFont="1" applyFill="1"/>
    <xf numFmtId="49" fontId="2" fillId="6" borderId="7" xfId="0" applyNumberFormat="1" applyFont="1" applyFill="1" applyBorder="1" applyAlignment="1">
      <alignment horizontal="center"/>
    </xf>
    <xf numFmtId="167" fontId="2" fillId="6" borderId="7" xfId="0" applyNumberFormat="1" applyFont="1" applyFill="1" applyBorder="1"/>
    <xf numFmtId="165" fontId="2" fillId="6" borderId="9" xfId="0" applyNumberFormat="1" applyFont="1" applyFill="1" applyBorder="1"/>
    <xf numFmtId="167" fontId="2" fillId="6" borderId="9" xfId="0" applyNumberFormat="1" applyFont="1" applyFill="1" applyBorder="1"/>
    <xf numFmtId="167" fontId="3" fillId="6" borderId="7" xfId="0" applyNumberFormat="1" applyFont="1" applyFill="1" applyBorder="1" applyAlignment="1">
      <alignment vertical="center"/>
    </xf>
    <xf numFmtId="167" fontId="2" fillId="2" borderId="9" xfId="0" applyNumberFormat="1" applyFont="1" applyFill="1" applyBorder="1"/>
    <xf numFmtId="43" fontId="3" fillId="0" borderId="0" xfId="0" applyNumberFormat="1" applyFont="1" applyAlignment="1">
      <alignment horizontal="center"/>
    </xf>
    <xf numFmtId="43" fontId="3" fillId="0" borderId="10" xfId="0" applyNumberFormat="1" applyFont="1" applyBorder="1"/>
    <xf numFmtId="43" fontId="3" fillId="0" borderId="0" xfId="0" applyNumberFormat="1" applyFont="1"/>
    <xf numFmtId="167" fontId="3" fillId="0" borderId="0" xfId="0" applyNumberFormat="1" applyFont="1"/>
    <xf numFmtId="0" fontId="13" fillId="0" borderId="0" xfId="0" applyFont="1" applyAlignment="1">
      <alignment wrapText="1"/>
    </xf>
    <xf numFmtId="169" fontId="2" fillId="0" borderId="0" xfId="0" applyNumberFormat="1" applyFont="1"/>
    <xf numFmtId="167" fontId="13" fillId="0" borderId="0" xfId="0" applyNumberFormat="1" applyFont="1" applyAlignment="1">
      <alignment wrapText="1"/>
    </xf>
    <xf numFmtId="167" fontId="3" fillId="0" borderId="0" xfId="0" applyNumberFormat="1" applyFont="1" applyAlignment="1">
      <alignment horizontal="center"/>
    </xf>
    <xf numFmtId="167" fontId="3" fillId="12" borderId="11" xfId="0" applyNumberFormat="1" applyFont="1" applyFill="1" applyBorder="1"/>
    <xf numFmtId="167" fontId="3" fillId="12" borderId="11" xfId="0" applyNumberFormat="1" applyFont="1" applyFill="1" applyBorder="1" applyAlignment="1">
      <alignment horizontal="center"/>
    </xf>
    <xf numFmtId="0" fontId="3" fillId="12" borderId="11" xfId="0" applyFont="1" applyFill="1" applyBorder="1"/>
    <xf numFmtId="0" fontId="3" fillId="12" borderId="0" xfId="0" applyFont="1" applyFill="1"/>
    <xf numFmtId="0" fontId="14" fillId="0" borderId="0" xfId="0" applyFont="1"/>
    <xf numFmtId="0" fontId="2" fillId="12" borderId="11" xfId="0" applyFont="1" applyFill="1" applyBorder="1" applyAlignment="1">
      <alignment horizontal="center"/>
    </xf>
    <xf numFmtId="43" fontId="2" fillId="12" borderId="11" xfId="0" applyNumberFormat="1" applyFont="1" applyFill="1" applyBorder="1" applyAlignment="1">
      <alignment horizontal="center"/>
    </xf>
    <xf numFmtId="0" fontId="14" fillId="12" borderId="11" xfId="0" applyFont="1" applyFill="1" applyBorder="1"/>
    <xf numFmtId="4" fontId="3" fillId="12" borderId="11" xfId="0" applyNumberFormat="1" applyFont="1" applyFill="1" applyBorder="1"/>
    <xf numFmtId="0" fontId="2" fillId="0" borderId="0" xfId="0" applyFont="1" applyAlignment="1">
      <alignment horizontal="center"/>
    </xf>
    <xf numFmtId="0" fontId="15" fillId="0" borderId="0" xfId="0" applyFont="1" applyAlignment="1">
      <alignment vertical="center"/>
    </xf>
    <xf numFmtId="0" fontId="2" fillId="12" borderId="7" xfId="0" applyFont="1" applyFill="1" applyBorder="1"/>
    <xf numFmtId="0" fontId="2" fillId="12" borderId="7" xfId="0" applyFont="1" applyFill="1" applyBorder="1" applyAlignment="1">
      <alignment horizontal="center"/>
    </xf>
    <xf numFmtId="0" fontId="2" fillId="12" borderId="11" xfId="0" applyFont="1" applyFill="1" applyBorder="1"/>
    <xf numFmtId="0" fontId="3" fillId="0" borderId="0" xfId="0" applyFont="1" applyAlignment="1">
      <alignment vertical="center"/>
    </xf>
    <xf numFmtId="0" fontId="3" fillId="12" borderId="7" xfId="0" applyFont="1" applyFill="1" applyBorder="1"/>
    <xf numFmtId="0" fontId="3" fillId="12" borderId="7" xfId="0" applyFont="1" applyFill="1" applyBorder="1" applyAlignment="1">
      <alignment horizontal="center"/>
    </xf>
    <xf numFmtId="9" fontId="3" fillId="12" borderId="7" xfId="0" applyNumberFormat="1" applyFont="1" applyFill="1" applyBorder="1" applyAlignment="1">
      <alignment horizontal="center"/>
    </xf>
    <xf numFmtId="170" fontId="3" fillId="12" borderId="7" xfId="0" applyNumberFormat="1" applyFont="1" applyFill="1" applyBorder="1" applyAlignment="1">
      <alignment horizontal="center"/>
    </xf>
    <xf numFmtId="39" fontId="3" fillId="0" borderId="0" xfId="0" applyNumberFormat="1" applyFont="1"/>
    <xf numFmtId="10" fontId="3" fillId="12" borderId="7" xfId="0" applyNumberFormat="1" applyFont="1" applyFill="1" applyBorder="1" applyAlignment="1">
      <alignment horizontal="center"/>
    </xf>
    <xf numFmtId="0" fontId="3" fillId="12" borderId="11" xfId="0" applyFont="1" applyFill="1" applyBorder="1" applyAlignment="1">
      <alignment wrapText="1"/>
    </xf>
    <xf numFmtId="0" fontId="3" fillId="0" borderId="0" xfId="0" applyFont="1" applyAlignment="1">
      <alignment wrapText="1"/>
    </xf>
    <xf numFmtId="0" fontId="3" fillId="0" borderId="0" xfId="0" applyFont="1" applyAlignment="1">
      <alignment vertical="center" wrapText="1"/>
    </xf>
    <xf numFmtId="0" fontId="2" fillId="0" borderId="0" xfId="0" applyFont="1" applyAlignment="1">
      <alignment horizontal="center" wrapText="1"/>
    </xf>
    <xf numFmtId="165" fontId="3" fillId="0" borderId="0" xfId="0" applyNumberFormat="1" applyFont="1" applyAlignment="1">
      <alignment wrapText="1"/>
    </xf>
    <xf numFmtId="39" fontId="3" fillId="0" borderId="0" xfId="0" applyNumberFormat="1" applyFont="1" applyAlignment="1">
      <alignment wrapText="1"/>
    </xf>
    <xf numFmtId="0" fontId="16" fillId="0" borderId="0" xfId="0" applyFont="1" applyAlignment="1">
      <alignment vertical="center" wrapText="1"/>
    </xf>
    <xf numFmtId="0" fontId="2" fillId="12" borderId="7" xfId="0" applyFont="1" applyFill="1" applyBorder="1" applyAlignment="1">
      <alignment vertical="center" wrapText="1"/>
    </xf>
    <xf numFmtId="0" fontId="2" fillId="12" borderId="7"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3" fillId="12" borderId="0" xfId="0" applyFont="1" applyFill="1" applyAlignment="1">
      <alignment wrapText="1"/>
    </xf>
    <xf numFmtId="9" fontId="3" fillId="12" borderId="11" xfId="0" applyNumberFormat="1" applyFont="1" applyFill="1" applyBorder="1" applyAlignment="1">
      <alignment horizontal="center"/>
    </xf>
    <xf numFmtId="10" fontId="3" fillId="12" borderId="11" xfId="0" applyNumberFormat="1" applyFont="1" applyFill="1" applyBorder="1" applyAlignment="1">
      <alignment horizontal="center"/>
    </xf>
    <xf numFmtId="0" fontId="17" fillId="0" borderId="0" xfId="0" applyFont="1"/>
    <xf numFmtId="0" fontId="8" fillId="12" borderId="7" xfId="0" applyFont="1" applyFill="1" applyBorder="1"/>
    <xf numFmtId="10" fontId="3" fillId="2" borderId="7" xfId="0" applyNumberFormat="1" applyFont="1" applyFill="1" applyBorder="1" applyAlignment="1">
      <alignment horizontal="center"/>
    </xf>
    <xf numFmtId="10" fontId="3" fillId="0" borderId="0" xfId="0" applyNumberFormat="1" applyFont="1"/>
    <xf numFmtId="10" fontId="3" fillId="12" borderId="7" xfId="0" applyNumberFormat="1" applyFont="1" applyFill="1" applyBorder="1" applyAlignment="1">
      <alignment horizontal="center" vertical="top"/>
    </xf>
    <xf numFmtId="10" fontId="3" fillId="0" borderId="0" xfId="0" applyNumberFormat="1" applyFont="1" applyAlignment="1">
      <alignment vertical="top"/>
    </xf>
    <xf numFmtId="0" fontId="3" fillId="13" borderId="7" xfId="0" applyFont="1" applyFill="1" applyBorder="1" applyAlignment="1">
      <alignment vertical="top"/>
    </xf>
    <xf numFmtId="0" fontId="3" fillId="12" borderId="7" xfId="0" applyFont="1" applyFill="1" applyBorder="1" applyAlignment="1">
      <alignment vertical="top"/>
    </xf>
    <xf numFmtId="0" fontId="8" fillId="0" borderId="7" xfId="0" applyFont="1" applyBorder="1" applyAlignment="1">
      <alignment vertical="top"/>
    </xf>
    <xf numFmtId="0" fontId="3" fillId="0" borderId="7" xfId="0" applyFont="1" applyBorder="1" applyAlignment="1">
      <alignment vertical="top"/>
    </xf>
    <xf numFmtId="10" fontId="3" fillId="2" borderId="7" xfId="0" applyNumberFormat="1" applyFont="1" applyFill="1" applyBorder="1" applyAlignment="1">
      <alignment horizontal="center" vertical="top"/>
    </xf>
    <xf numFmtId="4" fontId="3" fillId="0" borderId="0" xfId="0" applyNumberFormat="1" applyFont="1"/>
    <xf numFmtId="0" fontId="0" fillId="14" borderId="0" xfId="0" applyFill="1"/>
    <xf numFmtId="0" fontId="22" fillId="14" borderId="0" xfId="0" applyFont="1" applyFill="1"/>
    <xf numFmtId="0" fontId="22" fillId="14" borderId="7" xfId="0" applyFont="1" applyFill="1" applyBorder="1" applyAlignment="1">
      <alignment horizontal="center"/>
    </xf>
    <xf numFmtId="49" fontId="22" fillId="14" borderId="7" xfId="0" applyNumberFormat="1" applyFont="1" applyFill="1" applyBorder="1" applyAlignment="1">
      <alignment horizontal="center" vertical="center"/>
    </xf>
    <xf numFmtId="0" fontId="26" fillId="14" borderId="7" xfId="0" applyFont="1" applyFill="1" applyBorder="1"/>
    <xf numFmtId="165" fontId="22" fillId="14" borderId="7" xfId="0" applyNumberFormat="1" applyFont="1" applyFill="1" applyBorder="1" applyAlignment="1">
      <alignment horizontal="center" vertical="center"/>
    </xf>
    <xf numFmtId="167" fontId="26" fillId="14" borderId="7" xfId="0" applyNumberFormat="1" applyFont="1" applyFill="1" applyBorder="1" applyAlignment="1">
      <alignment horizontal="right"/>
    </xf>
    <xf numFmtId="4" fontId="22" fillId="14" borderId="7" xfId="0" applyNumberFormat="1" applyFont="1" applyFill="1" applyBorder="1" applyAlignment="1">
      <alignment horizontal="right"/>
    </xf>
    <xf numFmtId="0" fontId="22" fillId="14" borderId="7" xfId="0" applyFont="1" applyFill="1" applyBorder="1"/>
    <xf numFmtId="165" fontId="22" fillId="14" borderId="7" xfId="0" applyNumberFormat="1" applyFont="1" applyFill="1" applyBorder="1" applyAlignment="1">
      <alignment horizontal="center"/>
    </xf>
    <xf numFmtId="167" fontId="22" fillId="14" borderId="7" xfId="0" applyNumberFormat="1" applyFont="1" applyFill="1" applyBorder="1" applyAlignment="1">
      <alignment vertical="center"/>
    </xf>
    <xf numFmtId="49" fontId="22" fillId="14" borderId="7" xfId="0" applyNumberFormat="1" applyFont="1" applyFill="1" applyBorder="1" applyAlignment="1">
      <alignment horizontal="center"/>
    </xf>
    <xf numFmtId="0" fontId="22" fillId="14" borderId="7" xfId="0" applyFont="1" applyFill="1" applyBorder="1" applyAlignment="1">
      <alignment horizontal="left"/>
    </xf>
    <xf numFmtId="0" fontId="21" fillId="14" borderId="7" xfId="0" applyFont="1" applyFill="1" applyBorder="1" applyAlignment="1">
      <alignment horizontal="center"/>
    </xf>
    <xf numFmtId="165" fontId="26" fillId="14" borderId="8" xfId="0" applyNumberFormat="1" applyFont="1" applyFill="1" applyBorder="1" applyAlignment="1">
      <alignment horizontal="center"/>
    </xf>
    <xf numFmtId="167" fontId="22" fillId="14" borderId="7" xfId="0" applyNumberFormat="1" applyFont="1" applyFill="1" applyBorder="1" applyAlignment="1">
      <alignment horizontal="right"/>
    </xf>
    <xf numFmtId="0" fontId="27" fillId="14" borderId="0" xfId="0" applyFont="1" applyFill="1"/>
    <xf numFmtId="165" fontId="27" fillId="14" borderId="7" xfId="0" applyNumberFormat="1" applyFont="1" applyFill="1" applyBorder="1" applyAlignment="1">
      <alignment horizontal="center"/>
    </xf>
    <xf numFmtId="4" fontId="21" fillId="14" borderId="7" xfId="0" applyNumberFormat="1" applyFont="1" applyFill="1" applyBorder="1" applyAlignment="1">
      <alignment horizontal="right"/>
    </xf>
    <xf numFmtId="4" fontId="22" fillId="14" borderId="0" xfId="0" applyNumberFormat="1" applyFont="1" applyFill="1"/>
    <xf numFmtId="0" fontId="22" fillId="14" borderId="0" xfId="0" applyFont="1" applyFill="1" applyAlignment="1">
      <alignment horizontal="right"/>
    </xf>
    <xf numFmtId="0" fontId="21" fillId="14" borderId="0" xfId="0" applyFont="1" applyFill="1" applyAlignment="1">
      <alignment horizontal="left"/>
    </xf>
    <xf numFmtId="0" fontId="28" fillId="14" borderId="0" xfId="0" applyFont="1" applyFill="1"/>
    <xf numFmtId="0" fontId="33" fillId="14" borderId="0" xfId="0" applyFont="1" applyFill="1" applyAlignment="1">
      <alignment wrapText="1"/>
    </xf>
    <xf numFmtId="0" fontId="22" fillId="14" borderId="11" xfId="0" applyFont="1" applyFill="1" applyBorder="1"/>
    <xf numFmtId="0" fontId="22" fillId="14" borderId="6" xfId="0" applyFont="1" applyFill="1" applyBorder="1" applyAlignment="1">
      <alignment horizontal="center"/>
    </xf>
    <xf numFmtId="49" fontId="22" fillId="14" borderId="6" xfId="0" applyNumberFormat="1" applyFont="1" applyFill="1" applyBorder="1" applyAlignment="1">
      <alignment horizontal="center" vertical="center"/>
    </xf>
    <xf numFmtId="0" fontId="26" fillId="14" borderId="6" xfId="0" applyFont="1" applyFill="1" applyBorder="1"/>
    <xf numFmtId="165" fontId="22" fillId="14" borderId="6" xfId="0" applyNumberFormat="1" applyFont="1" applyFill="1" applyBorder="1" applyAlignment="1">
      <alignment horizontal="center" vertical="center"/>
    </xf>
    <xf numFmtId="0" fontId="31" fillId="20" borderId="16" xfId="0" applyFont="1" applyFill="1" applyBorder="1" applyAlignment="1">
      <alignment horizontal="center" vertical="center" wrapText="1"/>
    </xf>
    <xf numFmtId="0" fontId="31" fillId="19" borderId="16" xfId="0" applyFont="1" applyFill="1" applyBorder="1" applyAlignment="1">
      <alignment horizontal="center" vertical="center" wrapText="1"/>
    </xf>
    <xf numFmtId="0" fontId="31" fillId="22" borderId="16" xfId="0" applyFont="1" applyFill="1" applyBorder="1" applyAlignment="1">
      <alignment horizontal="center" vertical="center" wrapText="1"/>
    </xf>
    <xf numFmtId="4" fontId="22" fillId="23" borderId="7" xfId="0" applyNumberFormat="1" applyFont="1" applyFill="1" applyBorder="1" applyAlignment="1">
      <alignment horizontal="right"/>
    </xf>
    <xf numFmtId="4" fontId="21" fillId="23" borderId="7" xfId="0" applyNumberFormat="1" applyFont="1" applyFill="1" applyBorder="1" applyAlignment="1">
      <alignment horizontal="right"/>
    </xf>
    <xf numFmtId="0" fontId="26" fillId="14" borderId="0" xfId="0" applyFont="1" applyFill="1"/>
    <xf numFmtId="0" fontId="26" fillId="14" borderId="6" xfId="0" applyFont="1" applyFill="1" applyBorder="1" applyAlignment="1">
      <alignment horizontal="center"/>
    </xf>
    <xf numFmtId="49" fontId="26" fillId="14" borderId="8" xfId="0" applyNumberFormat="1" applyFont="1" applyFill="1" applyBorder="1" applyAlignment="1">
      <alignment horizontal="center"/>
    </xf>
    <xf numFmtId="0" fontId="26" fillId="15" borderId="8" xfId="0" applyFont="1" applyFill="1" applyBorder="1" applyAlignment="1">
      <alignment horizontal="center"/>
    </xf>
    <xf numFmtId="49" fontId="26" fillId="15" borderId="8" xfId="0" applyNumberFormat="1" applyFont="1" applyFill="1" applyBorder="1" applyAlignment="1">
      <alignment horizontal="center"/>
    </xf>
    <xf numFmtId="0" fontId="22" fillId="15" borderId="7" xfId="0" applyFont="1" applyFill="1" applyBorder="1" applyAlignment="1">
      <alignment horizontal="left" vertical="center"/>
    </xf>
    <xf numFmtId="0" fontId="26" fillId="14" borderId="8" xfId="0" applyFont="1" applyFill="1" applyBorder="1" applyAlignment="1">
      <alignment horizontal="center"/>
    </xf>
    <xf numFmtId="0" fontId="26" fillId="15" borderId="8" xfId="0" applyFont="1" applyFill="1" applyBorder="1" applyAlignment="1">
      <alignment horizontal="right"/>
    </xf>
    <xf numFmtId="2" fontId="26" fillId="14" borderId="0" xfId="0" applyNumberFormat="1" applyFont="1" applyFill="1"/>
    <xf numFmtId="167" fontId="26" fillId="14" borderId="0" xfId="0" applyNumberFormat="1" applyFont="1" applyFill="1"/>
    <xf numFmtId="4" fontId="26" fillId="14" borderId="0" xfId="0" applyNumberFormat="1" applyFont="1" applyFill="1"/>
    <xf numFmtId="43" fontId="26" fillId="14" borderId="0" xfId="1" applyFont="1" applyFill="1"/>
    <xf numFmtId="0" fontId="36" fillId="14" borderId="0" xfId="0" applyFont="1" applyFill="1"/>
    <xf numFmtId="0" fontId="22" fillId="14" borderId="13" xfId="0" applyFont="1" applyFill="1" applyBorder="1"/>
    <xf numFmtId="0" fontId="22" fillId="15" borderId="6" xfId="0" applyFont="1" applyFill="1" applyBorder="1"/>
    <xf numFmtId="173" fontId="22" fillId="14" borderId="8" xfId="1" applyNumberFormat="1" applyFont="1" applyFill="1" applyBorder="1" applyAlignment="1">
      <alignment vertical="center"/>
    </xf>
    <xf numFmtId="0" fontId="34" fillId="14" borderId="0" xfId="0" applyFont="1" applyFill="1"/>
    <xf numFmtId="0" fontId="39" fillId="14" borderId="0" xfId="0" applyFont="1" applyFill="1" applyAlignment="1">
      <alignment horizontal="center" vertical="center" wrapText="1"/>
    </xf>
    <xf numFmtId="0" fontId="33" fillId="14" borderId="0" xfId="0" applyFont="1" applyFill="1" applyAlignment="1">
      <alignment vertical="center" wrapText="1"/>
    </xf>
    <xf numFmtId="0" fontId="31" fillId="24" borderId="7" xfId="0" applyFont="1" applyFill="1" applyBorder="1" applyAlignment="1">
      <alignment horizontal="center" vertical="center" wrapText="1"/>
    </xf>
    <xf numFmtId="0" fontId="31" fillId="24" borderId="3" xfId="0" applyFont="1" applyFill="1" applyBorder="1" applyAlignment="1">
      <alignment horizontal="center" vertical="center" wrapText="1"/>
    </xf>
    <xf numFmtId="0" fontId="31" fillId="25" borderId="3" xfId="0" applyFont="1" applyFill="1" applyBorder="1" applyAlignment="1">
      <alignment horizontal="center" vertical="center" wrapText="1"/>
    </xf>
    <xf numFmtId="0" fontId="32" fillId="14" borderId="0" xfId="0" applyFont="1" applyFill="1"/>
    <xf numFmtId="0" fontId="33" fillId="14" borderId="0" xfId="0" applyFont="1" applyFill="1"/>
    <xf numFmtId="0" fontId="31" fillId="27" borderId="7" xfId="0" applyFont="1" applyFill="1" applyBorder="1" applyAlignment="1">
      <alignment horizontal="center" vertical="center" wrapText="1"/>
    </xf>
    <xf numFmtId="0" fontId="31" fillId="27" borderId="3" xfId="0" applyFont="1" applyFill="1" applyBorder="1" applyAlignment="1">
      <alignment horizontal="center" vertical="center" wrapText="1"/>
    </xf>
    <xf numFmtId="0" fontId="31" fillId="27" borderId="9" xfId="0" applyFont="1" applyFill="1" applyBorder="1" applyAlignment="1">
      <alignment horizontal="center" vertical="center" wrapText="1"/>
    </xf>
    <xf numFmtId="0" fontId="31" fillId="28" borderId="3" xfId="0" applyFont="1" applyFill="1" applyBorder="1" applyAlignment="1">
      <alignment horizontal="center" vertical="center" wrapText="1"/>
    </xf>
    <xf numFmtId="43" fontId="26" fillId="15" borderId="8" xfId="1" applyFont="1" applyFill="1" applyBorder="1"/>
    <xf numFmtId="43" fontId="26" fillId="15" borderId="8" xfId="1" applyFont="1" applyFill="1" applyBorder="1" applyAlignment="1">
      <alignment horizontal="right"/>
    </xf>
    <xf numFmtId="43" fontId="26" fillId="14" borderId="6" xfId="1" applyFont="1" applyFill="1" applyBorder="1" applyAlignment="1">
      <alignment horizontal="right"/>
    </xf>
    <xf numFmtId="43" fontId="22" fillId="14" borderId="6" xfId="1" applyFont="1" applyFill="1" applyBorder="1" applyAlignment="1">
      <alignment horizontal="right"/>
    </xf>
    <xf numFmtId="43" fontId="22" fillId="23" borderId="6" xfId="1" applyFont="1" applyFill="1" applyBorder="1" applyAlignment="1">
      <alignment horizontal="right"/>
    </xf>
    <xf numFmtId="43" fontId="26" fillId="14" borderId="7" xfId="1" applyFont="1" applyFill="1" applyBorder="1" applyAlignment="1">
      <alignment horizontal="right"/>
    </xf>
    <xf numFmtId="43" fontId="22" fillId="14" borderId="7" xfId="1" applyFont="1" applyFill="1" applyBorder="1" applyAlignment="1">
      <alignment horizontal="right"/>
    </xf>
    <xf numFmtId="0" fontId="21" fillId="14" borderId="0" xfId="0" applyFont="1" applyFill="1"/>
    <xf numFmtId="0" fontId="23" fillId="14" borderId="0" xfId="0" applyFont="1" applyFill="1"/>
    <xf numFmtId="0" fontId="22" fillId="19" borderId="0" xfId="0" applyFont="1" applyFill="1"/>
    <xf numFmtId="43" fontId="26" fillId="16" borderId="8" xfId="1" applyFont="1" applyFill="1" applyBorder="1" applyAlignment="1">
      <alignment horizontal="right"/>
    </xf>
    <xf numFmtId="0" fontId="31" fillId="29" borderId="7" xfId="0" applyFont="1" applyFill="1" applyBorder="1" applyAlignment="1">
      <alignment horizontal="center" vertical="center" wrapText="1"/>
    </xf>
    <xf numFmtId="14" fontId="23" fillId="15" borderId="7" xfId="0" applyNumberFormat="1" applyFont="1" applyFill="1" applyBorder="1" applyAlignment="1">
      <alignment horizontal="center" vertical="center"/>
    </xf>
    <xf numFmtId="14" fontId="38" fillId="15" borderId="8" xfId="0" applyNumberFormat="1" applyFont="1" applyFill="1" applyBorder="1" applyAlignment="1">
      <alignment horizontal="center"/>
    </xf>
    <xf numFmtId="0" fontId="31" fillId="31" borderId="3" xfId="0" applyFont="1" applyFill="1" applyBorder="1" applyAlignment="1">
      <alignment horizontal="center" vertical="center" wrapText="1"/>
    </xf>
    <xf numFmtId="0" fontId="31" fillId="26" borderId="3" xfId="0" applyFont="1" applyFill="1" applyBorder="1" applyAlignment="1">
      <alignment horizontal="center" vertical="center" wrapText="1"/>
    </xf>
    <xf numFmtId="0" fontId="31" fillId="34" borderId="7" xfId="0" applyFont="1" applyFill="1" applyBorder="1" applyAlignment="1">
      <alignment horizontal="center" vertical="center" wrapText="1"/>
    </xf>
    <xf numFmtId="0" fontId="31" fillId="34" borderId="9" xfId="0" applyFont="1" applyFill="1" applyBorder="1" applyAlignment="1">
      <alignment horizontal="center" vertical="center" wrapText="1"/>
    </xf>
    <xf numFmtId="171" fontId="31" fillId="18" borderId="22" xfId="0" applyNumberFormat="1" applyFont="1" applyFill="1" applyBorder="1" applyAlignment="1">
      <alignment horizontal="center" vertical="center" wrapText="1"/>
    </xf>
    <xf numFmtId="172" fontId="31" fillId="18" borderId="21" xfId="0" applyNumberFormat="1" applyFont="1" applyFill="1" applyBorder="1" applyAlignment="1">
      <alignment horizontal="center" vertical="center" wrapText="1"/>
    </xf>
    <xf numFmtId="171" fontId="31" fillId="18" borderId="21" xfId="0" applyNumberFormat="1" applyFont="1" applyFill="1" applyBorder="1" applyAlignment="1">
      <alignment horizontal="center" vertical="center" wrapText="1"/>
    </xf>
    <xf numFmtId="0" fontId="31" fillId="19" borderId="12" xfId="0" applyFont="1" applyFill="1" applyBorder="1" applyAlignment="1">
      <alignment horizontal="center" vertical="center" wrapText="1"/>
    </xf>
    <xf numFmtId="43" fontId="21" fillId="14" borderId="7" xfId="1" applyFont="1" applyFill="1" applyBorder="1" applyAlignment="1">
      <alignment horizontal="right"/>
    </xf>
    <xf numFmtId="43" fontId="21" fillId="30" borderId="7" xfId="1" applyFont="1" applyFill="1" applyBorder="1" applyAlignment="1">
      <alignment horizontal="right"/>
    </xf>
    <xf numFmtId="43" fontId="26" fillId="36" borderId="8" xfId="1" applyFont="1" applyFill="1" applyBorder="1" applyAlignment="1">
      <alignment horizontal="right"/>
    </xf>
    <xf numFmtId="0" fontId="26" fillId="14" borderId="11" xfId="0" applyFont="1" applyFill="1" applyBorder="1"/>
    <xf numFmtId="0" fontId="22" fillId="15" borderId="15" xfId="0" applyFont="1" applyFill="1" applyBorder="1"/>
    <xf numFmtId="43" fontId="22" fillId="14" borderId="15" xfId="1" applyFont="1" applyFill="1" applyBorder="1" applyAlignment="1">
      <alignment horizontal="right"/>
    </xf>
    <xf numFmtId="43" fontId="21" fillId="14" borderId="15" xfId="1" applyFont="1" applyFill="1" applyBorder="1" applyAlignment="1">
      <alignment horizontal="right"/>
    </xf>
    <xf numFmtId="43" fontId="21" fillId="30" borderId="15" xfId="1" applyFont="1" applyFill="1" applyBorder="1" applyAlignment="1">
      <alignment horizontal="right"/>
    </xf>
    <xf numFmtId="0" fontId="31" fillId="21" borderId="16" xfId="0" applyFont="1" applyFill="1" applyBorder="1" applyAlignment="1">
      <alignment horizontal="center" vertical="center" wrapText="1"/>
    </xf>
    <xf numFmtId="0" fontId="40" fillId="26" borderId="0" xfId="0" applyFont="1" applyFill="1"/>
    <xf numFmtId="0" fontId="41" fillId="19" borderId="0" xfId="0" applyFont="1" applyFill="1"/>
    <xf numFmtId="0" fontId="33" fillId="19" borderId="0" xfId="0" applyFont="1" applyFill="1"/>
    <xf numFmtId="0" fontId="37" fillId="15" borderId="2" xfId="0" applyFont="1" applyFill="1" applyBorder="1"/>
    <xf numFmtId="0" fontId="37" fillId="15" borderId="8" xfId="0" applyFont="1" applyFill="1" applyBorder="1" applyAlignment="1">
      <alignment horizontal="right"/>
    </xf>
    <xf numFmtId="4" fontId="37" fillId="15" borderId="8" xfId="0" applyNumberFormat="1" applyFont="1" applyFill="1" applyBorder="1" applyAlignment="1">
      <alignment horizontal="right"/>
    </xf>
    <xf numFmtId="0" fontId="37" fillId="15" borderId="6" xfId="0" applyFont="1" applyFill="1" applyBorder="1"/>
    <xf numFmtId="0" fontId="37" fillId="15" borderId="8" xfId="0" applyFont="1" applyFill="1" applyBorder="1"/>
    <xf numFmtId="0" fontId="44" fillId="14" borderId="2" xfId="0" applyFont="1" applyFill="1" applyBorder="1"/>
    <xf numFmtId="0" fontId="37" fillId="14" borderId="0" xfId="0" applyFont="1" applyFill="1"/>
    <xf numFmtId="0" fontId="29" fillId="14" borderId="0" xfId="0" applyFont="1" applyFill="1"/>
    <xf numFmtId="43" fontId="26" fillId="32" borderId="8" xfId="1" applyFont="1" applyFill="1" applyBorder="1" applyAlignment="1">
      <alignment horizontal="right"/>
    </xf>
    <xf numFmtId="43" fontId="26" fillId="15" borderId="6" xfId="1" applyFont="1" applyFill="1" applyBorder="1" applyAlignment="1">
      <alignment horizontal="right"/>
    </xf>
    <xf numFmtId="43" fontId="26" fillId="15" borderId="9" xfId="1" applyFont="1" applyFill="1" applyBorder="1" applyAlignment="1">
      <alignment horizontal="right"/>
    </xf>
    <xf numFmtId="43" fontId="26" fillId="15" borderId="5" xfId="1" applyFont="1" applyFill="1" applyBorder="1" applyAlignment="1">
      <alignment horizontal="right"/>
    </xf>
    <xf numFmtId="43" fontId="26" fillId="15" borderId="21" xfId="1" applyFont="1" applyFill="1" applyBorder="1" applyAlignment="1">
      <alignment horizontal="right"/>
    </xf>
    <xf numFmtId="43" fontId="37" fillId="36" borderId="15" xfId="1" applyFont="1" applyFill="1" applyBorder="1" applyAlignment="1">
      <alignment horizontal="right"/>
    </xf>
    <xf numFmtId="0" fontId="31" fillId="33" borderId="9" xfId="0" applyFont="1" applyFill="1" applyBorder="1" applyAlignment="1">
      <alignment horizontal="center" vertical="center" wrapText="1"/>
    </xf>
    <xf numFmtId="0" fontId="46" fillId="15" borderId="7" xfId="0" applyFont="1" applyFill="1" applyBorder="1" applyAlignment="1">
      <alignment horizontal="left" vertical="center"/>
    </xf>
    <xf numFmtId="14" fontId="47" fillId="15" borderId="8" xfId="0" applyNumberFormat="1" applyFont="1" applyFill="1" applyBorder="1" applyAlignment="1">
      <alignment horizontal="center"/>
    </xf>
    <xf numFmtId="0" fontId="46" fillId="15" borderId="8" xfId="0" applyFont="1" applyFill="1" applyBorder="1" applyAlignment="1">
      <alignment horizontal="center"/>
    </xf>
    <xf numFmtId="0" fontId="46" fillId="14" borderId="8" xfId="0" applyFont="1" applyFill="1" applyBorder="1" applyAlignment="1">
      <alignment horizontal="center"/>
    </xf>
    <xf numFmtId="14" fontId="47" fillId="15" borderId="7" xfId="0" applyNumberFormat="1" applyFont="1" applyFill="1" applyBorder="1" applyAlignment="1">
      <alignment horizontal="center" vertical="center"/>
    </xf>
    <xf numFmtId="0" fontId="0" fillId="19" borderId="0" xfId="0" applyFill="1"/>
    <xf numFmtId="49" fontId="46" fillId="14" borderId="7" xfId="0" applyNumberFormat="1" applyFont="1" applyFill="1" applyBorder="1" applyAlignment="1">
      <alignment horizontal="center" vertical="center"/>
    </xf>
    <xf numFmtId="0" fontId="46" fillId="14" borderId="7" xfId="0" applyFont="1" applyFill="1" applyBorder="1"/>
    <xf numFmtId="165" fontId="46" fillId="14" borderId="7" xfId="0" applyNumberFormat="1" applyFont="1" applyFill="1" applyBorder="1" applyAlignment="1">
      <alignment horizontal="center" vertical="center"/>
    </xf>
    <xf numFmtId="43" fontId="26" fillId="14" borderId="11" xfId="1" applyFont="1" applyFill="1" applyBorder="1"/>
    <xf numFmtId="43" fontId="22" fillId="14" borderId="11" xfId="1" applyFont="1" applyFill="1" applyBorder="1"/>
    <xf numFmtId="43" fontId="22" fillId="14" borderId="0" xfId="1" applyFont="1" applyFill="1"/>
    <xf numFmtId="173" fontId="26" fillId="14" borderId="0" xfId="1" applyNumberFormat="1" applyFont="1" applyFill="1"/>
    <xf numFmtId="43" fontId="26" fillId="14" borderId="0" xfId="0" applyNumberFormat="1" applyFont="1" applyFill="1"/>
    <xf numFmtId="43" fontId="26" fillId="15" borderId="12" xfId="1" applyFont="1" applyFill="1" applyBorder="1" applyAlignment="1">
      <alignment horizontal="right"/>
    </xf>
    <xf numFmtId="43" fontId="39" fillId="14" borderId="0" xfId="1" applyFont="1" applyFill="1" applyAlignment="1">
      <alignment horizontal="center" vertical="center" wrapText="1"/>
    </xf>
    <xf numFmtId="43" fontId="37" fillId="14" borderId="0" xfId="1" applyFont="1" applyFill="1"/>
    <xf numFmtId="43" fontId="26" fillId="37" borderId="0" xfId="1" applyFont="1" applyFill="1"/>
    <xf numFmtId="43" fontId="26" fillId="14" borderId="24" xfId="1" applyFont="1" applyFill="1" applyBorder="1"/>
    <xf numFmtId="0" fontId="26" fillId="14" borderId="25" xfId="0" applyFont="1" applyFill="1" applyBorder="1"/>
    <xf numFmtId="43" fontId="26" fillId="14" borderId="26" xfId="1" applyFont="1" applyFill="1" applyBorder="1"/>
    <xf numFmtId="43" fontId="26" fillId="14" borderId="27" xfId="1" applyFont="1" applyFill="1" applyBorder="1"/>
    <xf numFmtId="43" fontId="26" fillId="14" borderId="28" xfId="1" applyFont="1" applyFill="1" applyBorder="1"/>
    <xf numFmtId="43" fontId="22" fillId="14" borderId="27" xfId="1" applyFont="1" applyFill="1" applyBorder="1"/>
    <xf numFmtId="173" fontId="26" fillId="14" borderId="27" xfId="1" applyNumberFormat="1" applyFont="1" applyFill="1" applyBorder="1"/>
    <xf numFmtId="43" fontId="26" fillId="14" borderId="29" xfId="0" applyNumberFormat="1" applyFont="1" applyFill="1" applyBorder="1"/>
    <xf numFmtId="0" fontId="26" fillId="14" borderId="30" xfId="0" applyFont="1" applyFill="1" applyBorder="1"/>
    <xf numFmtId="43" fontId="26" fillId="14" borderId="31" xfId="1" applyFont="1" applyFill="1" applyBorder="1"/>
    <xf numFmtId="0" fontId="22" fillId="14" borderId="24" xfId="0" applyFont="1" applyFill="1" applyBorder="1"/>
    <xf numFmtId="0" fontId="22" fillId="14" borderId="25" xfId="0" applyFont="1" applyFill="1" applyBorder="1"/>
    <xf numFmtId="0" fontId="34" fillId="14" borderId="25" xfId="0" applyFont="1" applyFill="1" applyBorder="1"/>
    <xf numFmtId="173" fontId="26" fillId="14" borderId="26" xfId="1" applyNumberFormat="1" applyFont="1" applyFill="1" applyBorder="1"/>
    <xf numFmtId="0" fontId="22" fillId="14" borderId="27" xfId="0" applyFont="1" applyFill="1" applyBorder="1"/>
    <xf numFmtId="43" fontId="26" fillId="14" borderId="28" xfId="0" applyNumberFormat="1" applyFont="1" applyFill="1" applyBorder="1"/>
    <xf numFmtId="0" fontId="36" fillId="14" borderId="27" xfId="0" applyFont="1" applyFill="1" applyBorder="1"/>
    <xf numFmtId="0" fontId="36" fillId="14" borderId="11" xfId="0" applyFont="1" applyFill="1" applyBorder="1"/>
    <xf numFmtId="0" fontId="26" fillId="14" borderId="28" xfId="0" applyFont="1" applyFill="1" applyBorder="1"/>
    <xf numFmtId="0" fontId="26" fillId="14" borderId="27" xfId="0" applyFont="1" applyFill="1" applyBorder="1"/>
    <xf numFmtId="0" fontId="26" fillId="14" borderId="29" xfId="0" applyFont="1" applyFill="1" applyBorder="1"/>
    <xf numFmtId="0" fontId="26" fillId="14" borderId="31" xfId="0" applyFont="1" applyFill="1" applyBorder="1"/>
    <xf numFmtId="0" fontId="48" fillId="14" borderId="30" xfId="0" applyFont="1" applyFill="1" applyBorder="1"/>
    <xf numFmtId="0" fontId="34" fillId="14" borderId="30" xfId="0" applyFont="1" applyFill="1" applyBorder="1"/>
    <xf numFmtId="43" fontId="34" fillId="14" borderId="30" xfId="1" applyFont="1" applyFill="1" applyBorder="1"/>
    <xf numFmtId="0" fontId="28" fillId="14" borderId="30" xfId="0" applyFont="1" applyFill="1" applyBorder="1"/>
    <xf numFmtId="43" fontId="26" fillId="14" borderId="30" xfId="1" applyFont="1" applyFill="1" applyBorder="1"/>
    <xf numFmtId="0" fontId="48" fillId="14" borderId="32" xfId="0" applyFont="1" applyFill="1" applyBorder="1"/>
    <xf numFmtId="43" fontId="48" fillId="14" borderId="32" xfId="0" applyNumberFormat="1" applyFont="1" applyFill="1" applyBorder="1"/>
    <xf numFmtId="0" fontId="49" fillId="14" borderId="32" xfId="0" applyFont="1" applyFill="1" applyBorder="1"/>
    <xf numFmtId="43" fontId="49" fillId="14" borderId="32" xfId="0" applyNumberFormat="1" applyFont="1" applyFill="1" applyBorder="1"/>
    <xf numFmtId="43" fontId="22" fillId="14" borderId="32" xfId="1" applyFont="1" applyFill="1" applyBorder="1"/>
    <xf numFmtId="0" fontId="50" fillId="14" borderId="0" xfId="0" applyFont="1" applyFill="1"/>
    <xf numFmtId="0" fontId="51" fillId="14" borderId="0" xfId="0" applyFont="1" applyFill="1"/>
    <xf numFmtId="0" fontId="0" fillId="14" borderId="33" xfId="0" applyFill="1" applyBorder="1"/>
    <xf numFmtId="0" fontId="0" fillId="20" borderId="33" xfId="0" applyFill="1" applyBorder="1"/>
    <xf numFmtId="17" fontId="20" fillId="38" borderId="0" xfId="0" applyNumberFormat="1" applyFont="1" applyFill="1" applyAlignment="1">
      <alignment horizontal="center"/>
    </xf>
    <xf numFmtId="17" fontId="20" fillId="39" borderId="0" xfId="0" applyNumberFormat="1" applyFont="1" applyFill="1" applyAlignment="1">
      <alignment horizontal="center"/>
    </xf>
    <xf numFmtId="17" fontId="20" fillId="40" borderId="0" xfId="0" applyNumberFormat="1" applyFont="1" applyFill="1" applyAlignment="1">
      <alignment horizontal="center"/>
    </xf>
    <xf numFmtId="0" fontId="0" fillId="19" borderId="0" xfId="0" applyFill="1" applyAlignment="1">
      <alignment horizontal="center"/>
    </xf>
    <xf numFmtId="0" fontId="0" fillId="14" borderId="0" xfId="0" applyFill="1" applyAlignment="1">
      <alignment horizontal="center"/>
    </xf>
    <xf numFmtId="0" fontId="52" fillId="19" borderId="0" xfId="0" applyFont="1" applyFill="1" applyAlignment="1">
      <alignment horizontal="center"/>
    </xf>
    <xf numFmtId="0" fontId="52" fillId="14" borderId="0" xfId="0" applyFont="1" applyFill="1" applyAlignment="1">
      <alignment horizontal="center"/>
    </xf>
    <xf numFmtId="0" fontId="52" fillId="14" borderId="33" xfId="0" applyFont="1" applyFill="1" applyBorder="1" applyAlignment="1">
      <alignment horizontal="center"/>
    </xf>
    <xf numFmtId="0" fontId="53" fillId="14" borderId="0" xfId="0" applyFont="1" applyFill="1" applyAlignment="1">
      <alignment horizontal="right"/>
    </xf>
    <xf numFmtId="0" fontId="4" fillId="7" borderId="4" xfId="0" applyFont="1" applyFill="1" applyBorder="1" applyAlignment="1">
      <alignment horizontal="center" vertical="center" wrapText="1"/>
    </xf>
    <xf numFmtId="0" fontId="5" fillId="0" borderId="6" xfId="0" applyFont="1" applyBorder="1"/>
    <xf numFmtId="0" fontId="4" fillId="6"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4" fillId="7" borderId="1"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5" xfId="0" applyFont="1" applyBorder="1"/>
    <xf numFmtId="0" fontId="2" fillId="0" borderId="0" xfId="0" applyFont="1"/>
    <xf numFmtId="0" fontId="0" fillId="0" borderId="0" xfId="0"/>
    <xf numFmtId="0" fontId="18" fillId="0" borderId="0" xfId="0" applyFont="1"/>
    <xf numFmtId="166" fontId="2" fillId="2" borderId="0" xfId="0" applyNumberFormat="1" applyFont="1" applyFill="1" applyAlignment="1">
      <alignment horizont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7" fontId="4" fillId="3" borderId="4"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0" fontId="25" fillId="19" borderId="17" xfId="0" applyFont="1" applyFill="1" applyBorder="1" applyAlignment="1">
      <alignment horizontal="center"/>
    </xf>
    <xf numFmtId="0" fontId="25" fillId="19" borderId="18" xfId="0" applyFont="1" applyFill="1" applyBorder="1" applyAlignment="1">
      <alignment horizontal="center"/>
    </xf>
    <xf numFmtId="0" fontId="25" fillId="21" borderId="18" xfId="0" applyFont="1" applyFill="1" applyBorder="1" applyAlignment="1">
      <alignment horizontal="center"/>
    </xf>
    <xf numFmtId="0" fontId="25" fillId="21" borderId="19" xfId="0" applyFont="1" applyFill="1" applyBorder="1" applyAlignment="1">
      <alignment horizontal="center"/>
    </xf>
    <xf numFmtId="0" fontId="31" fillId="34" borderId="2" xfId="0" applyFont="1" applyFill="1" applyBorder="1" applyAlignment="1">
      <alignment horizontal="center" vertical="center" wrapText="1"/>
    </xf>
    <xf numFmtId="0" fontId="31" fillId="34" borderId="9" xfId="0" applyFont="1" applyFill="1" applyBorder="1" applyAlignment="1">
      <alignment horizontal="center" vertical="center" wrapText="1"/>
    </xf>
    <xf numFmtId="0" fontId="31" fillId="20" borderId="11" xfId="0" applyFont="1" applyFill="1" applyBorder="1" applyAlignment="1">
      <alignment horizontal="center" vertical="center" wrapText="1"/>
    </xf>
    <xf numFmtId="0" fontId="31" fillId="20" borderId="0" xfId="0" applyFont="1" applyFill="1"/>
    <xf numFmtId="0" fontId="43" fillId="20" borderId="0" xfId="0" applyFont="1" applyFill="1"/>
    <xf numFmtId="0" fontId="21" fillId="14" borderId="1" xfId="0" applyFont="1" applyFill="1" applyBorder="1" applyAlignment="1">
      <alignment horizontal="center"/>
    </xf>
    <xf numFmtId="0" fontId="28" fillId="14" borderId="2" xfId="0" applyFont="1" applyFill="1" applyBorder="1"/>
    <xf numFmtId="0" fontId="28" fillId="14" borderId="3" xfId="0" applyFont="1" applyFill="1" applyBorder="1"/>
    <xf numFmtId="0" fontId="25" fillId="35" borderId="14" xfId="0" applyFont="1" applyFill="1" applyBorder="1" applyAlignment="1">
      <alignment horizontal="center"/>
    </xf>
    <xf numFmtId="0" fontId="25" fillId="35" borderId="13" xfId="0" applyFont="1" applyFill="1" applyBorder="1" applyAlignment="1">
      <alignment horizontal="center"/>
    </xf>
    <xf numFmtId="0" fontId="30" fillId="21" borderId="13" xfId="0" applyFont="1" applyFill="1" applyBorder="1" applyAlignment="1">
      <alignment horizontal="center"/>
    </xf>
    <xf numFmtId="0" fontId="30" fillId="19" borderId="13" xfId="0" applyFont="1" applyFill="1" applyBorder="1" applyAlignment="1">
      <alignment horizontal="center"/>
    </xf>
    <xf numFmtId="0" fontId="24" fillId="17" borderId="23" xfId="0" applyFont="1" applyFill="1" applyBorder="1" applyAlignment="1">
      <alignment horizontal="center" wrapText="1"/>
    </xf>
    <xf numFmtId="0" fontId="24" fillId="17" borderId="11" xfId="0" applyFont="1" applyFill="1" applyBorder="1" applyAlignment="1">
      <alignment horizontal="center" wrapText="1"/>
    </xf>
    <xf numFmtId="0" fontId="42" fillId="19" borderId="0" xfId="0" applyFont="1" applyFill="1" applyAlignment="1">
      <alignment horizontal="center" vertical="center"/>
    </xf>
    <xf numFmtId="0" fontId="24" fillId="17" borderId="20" xfId="0" applyFont="1" applyFill="1" applyBorder="1" applyAlignment="1">
      <alignment horizontal="center" wrapText="1"/>
    </xf>
    <xf numFmtId="0" fontId="24" fillId="17" borderId="10" xfId="0" applyFont="1" applyFill="1" applyBorder="1" applyAlignment="1">
      <alignment horizontal="center" wrapText="1"/>
    </xf>
    <xf numFmtId="17" fontId="20" fillId="30" borderId="0" xfId="0" applyNumberFormat="1" applyFont="1" applyFill="1" applyAlignment="1">
      <alignment horizontal="center"/>
    </xf>
    <xf numFmtId="0" fontId="0" fillId="21" borderId="0" xfId="0" applyFill="1"/>
    <xf numFmtId="0" fontId="54" fillId="29" borderId="15" xfId="0" applyFont="1" applyFill="1" applyBorder="1" applyAlignment="1">
      <alignment vertical="center" wrapText="1"/>
    </xf>
    <xf numFmtId="0" fontId="54" fillId="29" borderId="15" xfId="0" applyFont="1" applyFill="1" applyBorder="1" applyAlignment="1">
      <alignment horizontal="center" vertical="center" wrapText="1"/>
    </xf>
    <xf numFmtId="0" fontId="55" fillId="0" borderId="15" xfId="0" applyFont="1" applyBorder="1" applyAlignment="1">
      <alignment vertical="center" wrapText="1"/>
    </xf>
    <xf numFmtId="3" fontId="55" fillId="0" borderId="15" xfId="0" applyNumberFormat="1" applyFont="1" applyBorder="1" applyAlignment="1">
      <alignment horizontal="right" vertical="center" wrapText="1"/>
    </xf>
    <xf numFmtId="0" fontId="56" fillId="0" borderId="15" xfId="0" applyFont="1" applyBorder="1" applyAlignment="1">
      <alignment vertical="center" wrapText="1"/>
    </xf>
    <xf numFmtId="0" fontId="56" fillId="0" borderId="15" xfId="0" applyFont="1" applyBorder="1" applyAlignment="1">
      <alignment horizontal="right" vertical="center" wrapText="1"/>
    </xf>
    <xf numFmtId="0" fontId="57" fillId="27" borderId="15" xfId="0" applyFont="1" applyFill="1" applyBorder="1" applyAlignment="1">
      <alignment vertical="center" wrapText="1"/>
    </xf>
    <xf numFmtId="0" fontId="57" fillId="42" borderId="15" xfId="0" applyFont="1" applyFill="1" applyBorder="1" applyAlignment="1">
      <alignment vertical="center"/>
    </xf>
    <xf numFmtId="0" fontId="56" fillId="41" borderId="15" xfId="0" applyFont="1" applyFill="1" applyBorder="1" applyAlignment="1">
      <alignment vertical="center" wrapText="1"/>
    </xf>
    <xf numFmtId="3" fontId="56" fillId="41" borderId="15" xfId="0" applyNumberFormat="1" applyFont="1" applyFill="1" applyBorder="1" applyAlignment="1">
      <alignment horizontal="right" vertical="center" wrapText="1"/>
    </xf>
    <xf numFmtId="0" fontId="58" fillId="0" borderId="15" xfId="0" applyFont="1" applyBorder="1" applyAlignment="1">
      <alignment horizontal="center" vertical="center" wrapText="1"/>
    </xf>
    <xf numFmtId="0" fontId="58" fillId="43" borderId="15" xfId="0" applyFont="1" applyFill="1" applyBorder="1" applyAlignment="1">
      <alignment vertical="center" wrapText="1"/>
    </xf>
    <xf numFmtId="0" fontId="59" fillId="14" borderId="0" xfId="0" applyFont="1" applyFill="1" applyAlignment="1">
      <alignment horizontal="center" vertical="center" wrapText="1"/>
    </xf>
    <xf numFmtId="43" fontId="59" fillId="14" borderId="0" xfId="1" applyFont="1" applyFill="1" applyAlignment="1">
      <alignment horizontal="center" vertical="center" wrapText="1"/>
    </xf>
    <xf numFmtId="43" fontId="37" fillId="44" borderId="15" xfId="1" applyFont="1" applyFill="1" applyBorder="1" applyAlignment="1">
      <alignment horizontal="right"/>
    </xf>
    <xf numFmtId="43" fontId="21" fillId="14" borderId="32" xfId="1" applyFont="1" applyFill="1" applyBorder="1"/>
  </cellXfs>
  <cellStyles count="2">
    <cellStyle name="Millares" xfId="1" builtinId="3"/>
    <cellStyle name="Normal" xfId="0" builtinId="0"/>
  </cellStyles>
  <dxfs count="6">
    <dxf>
      <fill>
        <patternFill patternType="solid">
          <fgColor rgb="FFFF0000"/>
          <bgColor rgb="FFFF0000"/>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FF0000"/>
          <bgColor rgb="FFFF0000"/>
        </patternFill>
      </fill>
    </dxf>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colors>
    <mruColors>
      <color rgb="FF00FF99"/>
      <color rgb="FFFF66FF"/>
      <color rgb="FFFFFF9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40</xdr:col>
      <xdr:colOff>104775</xdr:colOff>
      <xdr:row>19</xdr:row>
      <xdr:rowOff>95250</xdr:rowOff>
    </xdr:from>
    <xdr:ext cx="2038350" cy="72390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1</xdr:row>
      <xdr:rowOff>176893</xdr:rowOff>
    </xdr:from>
    <xdr:to>
      <xdr:col>25</xdr:col>
      <xdr:colOff>89070</xdr:colOff>
      <xdr:row>22</xdr:row>
      <xdr:rowOff>132623</xdr:rowOff>
    </xdr:to>
    <xdr:pic>
      <xdr:nvPicPr>
        <xdr:cNvPr id="2" name="Imagen 1">
          <a:extLst>
            <a:ext uri="{FF2B5EF4-FFF2-40B4-BE49-F238E27FC236}">
              <a16:creationId xmlns:a16="http://schemas.microsoft.com/office/drawing/2014/main" id="{930B517C-3399-1C6A-9C06-4E61C80F3B8B}"/>
            </a:ext>
          </a:extLst>
        </xdr:cNvPr>
        <xdr:cNvPicPr>
          <a:picLocks noChangeAspect="1"/>
        </xdr:cNvPicPr>
      </xdr:nvPicPr>
      <xdr:blipFill>
        <a:blip xmlns:r="http://schemas.openxmlformats.org/officeDocument/2006/relationships" r:embed="rId1"/>
        <a:stretch>
          <a:fillRect/>
        </a:stretch>
      </xdr:blipFill>
      <xdr:spPr>
        <a:xfrm>
          <a:off x="15063107" y="176893"/>
          <a:ext cx="5885714" cy="4533333"/>
        </a:xfrm>
        <a:prstGeom prst="rect">
          <a:avLst/>
        </a:prstGeom>
      </xdr:spPr>
    </xdr:pic>
    <xdr:clientData/>
  </xdr:twoCellAnchor>
  <xdr:twoCellAnchor editAs="oneCell">
    <xdr:from>
      <xdr:col>19</xdr:col>
      <xdr:colOff>0</xdr:colOff>
      <xdr:row>25</xdr:row>
      <xdr:rowOff>0</xdr:rowOff>
    </xdr:from>
    <xdr:to>
      <xdr:col>25</xdr:col>
      <xdr:colOff>279546</xdr:colOff>
      <xdr:row>46</xdr:row>
      <xdr:rowOff>56608</xdr:rowOff>
    </xdr:to>
    <xdr:pic>
      <xdr:nvPicPr>
        <xdr:cNvPr id="3" name="Imagen 2">
          <a:extLst>
            <a:ext uri="{FF2B5EF4-FFF2-40B4-BE49-F238E27FC236}">
              <a16:creationId xmlns:a16="http://schemas.microsoft.com/office/drawing/2014/main" id="{2F080784-C735-1D84-7661-A8CCA26D6155}"/>
            </a:ext>
          </a:extLst>
        </xdr:cNvPr>
        <xdr:cNvPicPr>
          <a:picLocks noChangeAspect="1"/>
        </xdr:cNvPicPr>
      </xdr:nvPicPr>
      <xdr:blipFill>
        <a:blip xmlns:r="http://schemas.openxmlformats.org/officeDocument/2006/relationships" r:embed="rId2"/>
        <a:stretch>
          <a:fillRect/>
        </a:stretch>
      </xdr:blipFill>
      <xdr:spPr>
        <a:xfrm>
          <a:off x="15063107" y="5075464"/>
          <a:ext cx="6076190" cy="43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358589</xdr:colOff>
      <xdr:row>3</xdr:row>
      <xdr:rowOff>44824</xdr:rowOff>
    </xdr:from>
    <xdr:to>
      <xdr:col>34</xdr:col>
      <xdr:colOff>757306</xdr:colOff>
      <xdr:row>23</xdr:row>
      <xdr:rowOff>76734</xdr:rowOff>
    </xdr:to>
    <xdr:pic>
      <xdr:nvPicPr>
        <xdr:cNvPr id="2" name="Imagen 1">
          <a:extLst>
            <a:ext uri="{FF2B5EF4-FFF2-40B4-BE49-F238E27FC236}">
              <a16:creationId xmlns:a16="http://schemas.microsoft.com/office/drawing/2014/main" id="{AF2C4644-6B2D-4488-A4C3-AF601E413292}"/>
            </a:ext>
          </a:extLst>
        </xdr:cNvPr>
        <xdr:cNvPicPr>
          <a:picLocks noChangeAspect="1"/>
        </xdr:cNvPicPr>
      </xdr:nvPicPr>
      <xdr:blipFill>
        <a:blip xmlns:r="http://schemas.openxmlformats.org/officeDocument/2006/relationships" r:embed="rId1"/>
        <a:stretch>
          <a:fillRect/>
        </a:stretch>
      </xdr:blipFill>
      <xdr:spPr>
        <a:xfrm>
          <a:off x="17370239" y="663949"/>
          <a:ext cx="6170867" cy="4661060"/>
        </a:xfrm>
        <a:prstGeom prst="rect">
          <a:avLst/>
        </a:prstGeom>
      </xdr:spPr>
    </xdr:pic>
    <xdr:clientData/>
  </xdr:twoCellAnchor>
  <xdr:twoCellAnchor editAs="oneCell">
    <xdr:from>
      <xdr:col>1</xdr:col>
      <xdr:colOff>694764</xdr:colOff>
      <xdr:row>45</xdr:row>
      <xdr:rowOff>179294</xdr:rowOff>
    </xdr:from>
    <xdr:to>
      <xdr:col>6</xdr:col>
      <xdr:colOff>336177</xdr:colOff>
      <xdr:row>62</xdr:row>
      <xdr:rowOff>112059</xdr:rowOff>
    </xdr:to>
    <xdr:pic>
      <xdr:nvPicPr>
        <xdr:cNvPr id="3" name="Imagen 2">
          <a:extLst>
            <a:ext uri="{FF2B5EF4-FFF2-40B4-BE49-F238E27FC236}">
              <a16:creationId xmlns:a16="http://schemas.microsoft.com/office/drawing/2014/main" id="{B27B913B-0FEF-4450-AF9D-34E6BA8B8B13}"/>
            </a:ext>
          </a:extLst>
        </xdr:cNvPr>
        <xdr:cNvPicPr>
          <a:picLocks noChangeAspect="1"/>
        </xdr:cNvPicPr>
      </xdr:nvPicPr>
      <xdr:blipFill rotWithShape="1">
        <a:blip xmlns:r="http://schemas.openxmlformats.org/officeDocument/2006/relationships" r:embed="rId2"/>
        <a:srcRect l="73733" t="14401" r="82" b="39637"/>
        <a:stretch/>
      </xdr:blipFill>
      <xdr:spPr>
        <a:xfrm>
          <a:off x="1056714" y="10075769"/>
          <a:ext cx="3413313" cy="3333190"/>
        </a:xfrm>
        <a:prstGeom prst="rect">
          <a:avLst/>
        </a:prstGeom>
      </xdr:spPr>
    </xdr:pic>
    <xdr:clientData/>
  </xdr:twoCellAnchor>
  <xdr:twoCellAnchor>
    <xdr:from>
      <xdr:col>2</xdr:col>
      <xdr:colOff>201706</xdr:colOff>
      <xdr:row>55</xdr:row>
      <xdr:rowOff>156882</xdr:rowOff>
    </xdr:from>
    <xdr:to>
      <xdr:col>6</xdr:col>
      <xdr:colOff>201706</xdr:colOff>
      <xdr:row>60</xdr:row>
      <xdr:rowOff>11205</xdr:rowOff>
    </xdr:to>
    <xdr:sp macro="" textlink="">
      <xdr:nvSpPr>
        <xdr:cNvPr id="4" name="Rectángulo: esquinas redondeadas 3">
          <a:extLst>
            <a:ext uri="{FF2B5EF4-FFF2-40B4-BE49-F238E27FC236}">
              <a16:creationId xmlns:a16="http://schemas.microsoft.com/office/drawing/2014/main" id="{BABB696D-78AC-46C0-B0B1-22EB13DFD970}"/>
            </a:ext>
          </a:extLst>
        </xdr:cNvPr>
        <xdr:cNvSpPr/>
      </xdr:nvSpPr>
      <xdr:spPr>
        <a:xfrm>
          <a:off x="1258981" y="12053607"/>
          <a:ext cx="3076575" cy="854448"/>
        </a:xfrm>
        <a:prstGeom prst="round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4</xdr:col>
      <xdr:colOff>78442</xdr:colOff>
      <xdr:row>53</xdr:row>
      <xdr:rowOff>186017</xdr:rowOff>
    </xdr:from>
    <xdr:to>
      <xdr:col>6</xdr:col>
      <xdr:colOff>168088</xdr:colOff>
      <xdr:row>55</xdr:row>
      <xdr:rowOff>168088</xdr:rowOff>
    </xdr:to>
    <xdr:sp macro="" textlink="">
      <xdr:nvSpPr>
        <xdr:cNvPr id="5" name="Rectángulo: esquinas redondeadas 4">
          <a:extLst>
            <a:ext uri="{FF2B5EF4-FFF2-40B4-BE49-F238E27FC236}">
              <a16:creationId xmlns:a16="http://schemas.microsoft.com/office/drawing/2014/main" id="{037A12D1-ACDD-403C-AF12-F66EED41CC66}"/>
            </a:ext>
          </a:extLst>
        </xdr:cNvPr>
        <xdr:cNvSpPr/>
      </xdr:nvSpPr>
      <xdr:spPr>
        <a:xfrm>
          <a:off x="3088342" y="11682692"/>
          <a:ext cx="1213596" cy="382121"/>
        </a:xfrm>
        <a:prstGeom prst="round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12</xdr:col>
      <xdr:colOff>403413</xdr:colOff>
      <xdr:row>36</xdr:row>
      <xdr:rowOff>179294</xdr:rowOff>
    </xdr:from>
    <xdr:to>
      <xdr:col>13</xdr:col>
      <xdr:colOff>493059</xdr:colOff>
      <xdr:row>40</xdr:row>
      <xdr:rowOff>100853</xdr:rowOff>
    </xdr:to>
    <xdr:sp macro="" textlink="">
      <xdr:nvSpPr>
        <xdr:cNvPr id="6" name="Flecha: a la derecha 5">
          <a:extLst>
            <a:ext uri="{FF2B5EF4-FFF2-40B4-BE49-F238E27FC236}">
              <a16:creationId xmlns:a16="http://schemas.microsoft.com/office/drawing/2014/main" id="{08DE2B21-BCCA-442F-9220-78D51F98A288}"/>
            </a:ext>
          </a:extLst>
        </xdr:cNvPr>
        <xdr:cNvSpPr/>
      </xdr:nvSpPr>
      <xdr:spPr>
        <a:xfrm>
          <a:off x="8166288" y="8151719"/>
          <a:ext cx="689721" cy="845484"/>
        </a:xfrm>
        <a:prstGeom prst="rightArrow">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20</xdr:col>
      <xdr:colOff>347382</xdr:colOff>
      <xdr:row>1</xdr:row>
      <xdr:rowOff>134471</xdr:rowOff>
    </xdr:from>
    <xdr:to>
      <xdr:col>23</xdr:col>
      <xdr:colOff>33617</xdr:colOff>
      <xdr:row>4</xdr:row>
      <xdr:rowOff>22412</xdr:rowOff>
    </xdr:to>
    <xdr:sp macro="" textlink="">
      <xdr:nvSpPr>
        <xdr:cNvPr id="7" name="Globo: línea doblada con barra de énfasis 6">
          <a:extLst>
            <a:ext uri="{FF2B5EF4-FFF2-40B4-BE49-F238E27FC236}">
              <a16:creationId xmlns:a16="http://schemas.microsoft.com/office/drawing/2014/main" id="{CC79B82B-D34B-4236-8E6B-48B4626AB1E4}"/>
            </a:ext>
          </a:extLst>
        </xdr:cNvPr>
        <xdr:cNvSpPr/>
      </xdr:nvSpPr>
      <xdr:spPr>
        <a:xfrm>
          <a:off x="12577482" y="324971"/>
          <a:ext cx="1762685" cy="516591"/>
        </a:xfrm>
        <a:prstGeom prst="accentCallout2">
          <a:avLst>
            <a:gd name="adj1" fmla="val 18750"/>
            <a:gd name="adj2" fmla="val -8333"/>
            <a:gd name="adj3" fmla="val 18750"/>
            <a:gd name="adj4" fmla="val -16667"/>
            <a:gd name="adj5" fmla="val 194765"/>
            <a:gd name="adj6" fmla="val -36540"/>
          </a:avLst>
        </a:prstGeom>
        <a:solidFill>
          <a:schemeClr val="accent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kern="1200">
              <a:solidFill>
                <a:schemeClr val="bg1"/>
              </a:solidFill>
            </a:rPr>
            <a:t>Art.</a:t>
          </a:r>
          <a:r>
            <a:rPr lang="es-ES" sz="1100" b="1" kern="1200" baseline="0">
              <a:solidFill>
                <a:schemeClr val="bg1"/>
              </a:solidFill>
            </a:rPr>
            <a:t> 50 D.S. Nº013-2013-PRODUCE</a:t>
          </a:r>
          <a:endParaRPr lang="es-ES" sz="1100" b="1" kern="1200">
            <a:solidFill>
              <a:schemeClr val="bg1"/>
            </a:solidFill>
          </a:endParaRPr>
        </a:p>
      </xdr:txBody>
    </xdr:sp>
    <xdr:clientData/>
  </xdr:twoCellAnchor>
  <xdr:twoCellAnchor>
    <xdr:from>
      <xdr:col>13</xdr:col>
      <xdr:colOff>145676</xdr:colOff>
      <xdr:row>1</xdr:row>
      <xdr:rowOff>145677</xdr:rowOff>
    </xdr:from>
    <xdr:to>
      <xdr:col>16</xdr:col>
      <xdr:colOff>201705</xdr:colOff>
      <xdr:row>4</xdr:row>
      <xdr:rowOff>33618</xdr:rowOff>
    </xdr:to>
    <xdr:sp macro="" textlink="">
      <xdr:nvSpPr>
        <xdr:cNvPr id="8" name="Globo: línea doblada con barra de énfasis 7">
          <a:extLst>
            <a:ext uri="{FF2B5EF4-FFF2-40B4-BE49-F238E27FC236}">
              <a16:creationId xmlns:a16="http://schemas.microsoft.com/office/drawing/2014/main" id="{50CA6B98-E53F-432B-BE75-C653FA393977}"/>
            </a:ext>
          </a:extLst>
        </xdr:cNvPr>
        <xdr:cNvSpPr/>
      </xdr:nvSpPr>
      <xdr:spPr>
        <a:xfrm flipH="1">
          <a:off x="8508626" y="336177"/>
          <a:ext cx="1865779" cy="516591"/>
        </a:xfrm>
        <a:prstGeom prst="accentCallout2">
          <a:avLst>
            <a:gd name="adj1" fmla="val 18750"/>
            <a:gd name="adj2" fmla="val -8333"/>
            <a:gd name="adj3" fmla="val 18750"/>
            <a:gd name="adj4" fmla="val -16667"/>
            <a:gd name="adj5" fmla="val 194765"/>
            <a:gd name="adj6" fmla="val -365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kern="1200">
              <a:solidFill>
                <a:schemeClr val="bg1"/>
              </a:solidFill>
            </a:rPr>
            <a:t>CTS D.S.</a:t>
          </a:r>
          <a:r>
            <a:rPr lang="es-ES" sz="1100" b="1" kern="1200" baseline="0">
              <a:solidFill>
                <a:schemeClr val="bg1"/>
              </a:solidFill>
            </a:rPr>
            <a:t> Nº 001-97-TR </a:t>
          </a:r>
          <a:r>
            <a:rPr lang="es-ES" sz="1100" b="0" kern="1200" baseline="0">
              <a:solidFill>
                <a:schemeClr val="bg1"/>
              </a:solidFill>
            </a:rPr>
            <a:t>(Reg. laboral General D.L. 728)</a:t>
          </a:r>
          <a:endParaRPr lang="es-ES" sz="1100" b="0" kern="12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28</xdr:col>
      <xdr:colOff>358589</xdr:colOff>
      <xdr:row>3</xdr:row>
      <xdr:rowOff>44824</xdr:rowOff>
    </xdr:from>
    <xdr:to>
      <xdr:col>34</xdr:col>
      <xdr:colOff>757306</xdr:colOff>
      <xdr:row>23</xdr:row>
      <xdr:rowOff>76734</xdr:rowOff>
    </xdr:to>
    <xdr:pic>
      <xdr:nvPicPr>
        <xdr:cNvPr id="2" name="Imagen 1">
          <a:extLst>
            <a:ext uri="{FF2B5EF4-FFF2-40B4-BE49-F238E27FC236}">
              <a16:creationId xmlns:a16="http://schemas.microsoft.com/office/drawing/2014/main" id="{A0C821F1-0865-29CD-945D-8E8B0CC25074}"/>
            </a:ext>
          </a:extLst>
        </xdr:cNvPr>
        <xdr:cNvPicPr>
          <a:picLocks noChangeAspect="1"/>
        </xdr:cNvPicPr>
      </xdr:nvPicPr>
      <xdr:blipFill>
        <a:blip xmlns:r="http://schemas.openxmlformats.org/officeDocument/2006/relationships" r:embed="rId1"/>
        <a:stretch>
          <a:fillRect/>
        </a:stretch>
      </xdr:blipFill>
      <xdr:spPr>
        <a:xfrm>
          <a:off x="17985442" y="470648"/>
          <a:ext cx="6180952" cy="4704762"/>
        </a:xfrm>
        <a:prstGeom prst="rect">
          <a:avLst/>
        </a:prstGeom>
      </xdr:spPr>
    </xdr:pic>
    <xdr:clientData/>
  </xdr:twoCellAnchor>
  <xdr:twoCellAnchor editAs="oneCell">
    <xdr:from>
      <xdr:col>1</xdr:col>
      <xdr:colOff>694764</xdr:colOff>
      <xdr:row>45</xdr:row>
      <xdr:rowOff>179294</xdr:rowOff>
    </xdr:from>
    <xdr:to>
      <xdr:col>6</xdr:col>
      <xdr:colOff>336177</xdr:colOff>
      <xdr:row>62</xdr:row>
      <xdr:rowOff>112059</xdr:rowOff>
    </xdr:to>
    <xdr:pic>
      <xdr:nvPicPr>
        <xdr:cNvPr id="3" name="Imagen 2">
          <a:extLst>
            <a:ext uri="{FF2B5EF4-FFF2-40B4-BE49-F238E27FC236}">
              <a16:creationId xmlns:a16="http://schemas.microsoft.com/office/drawing/2014/main" id="{1A1816E0-BBDC-B76F-C9B5-E44738BBF485}"/>
            </a:ext>
          </a:extLst>
        </xdr:cNvPr>
        <xdr:cNvPicPr>
          <a:picLocks noChangeAspect="1"/>
        </xdr:cNvPicPr>
      </xdr:nvPicPr>
      <xdr:blipFill rotWithShape="1">
        <a:blip xmlns:r="http://schemas.openxmlformats.org/officeDocument/2006/relationships" r:embed="rId2"/>
        <a:srcRect l="73733" t="14401" r="82" b="39637"/>
        <a:stretch/>
      </xdr:blipFill>
      <xdr:spPr>
        <a:xfrm>
          <a:off x="1053352" y="9962029"/>
          <a:ext cx="3406590" cy="3361765"/>
        </a:xfrm>
        <a:prstGeom prst="rect">
          <a:avLst/>
        </a:prstGeom>
      </xdr:spPr>
    </xdr:pic>
    <xdr:clientData/>
  </xdr:twoCellAnchor>
  <xdr:twoCellAnchor>
    <xdr:from>
      <xdr:col>2</xdr:col>
      <xdr:colOff>201706</xdr:colOff>
      <xdr:row>55</xdr:row>
      <xdr:rowOff>156882</xdr:rowOff>
    </xdr:from>
    <xdr:to>
      <xdr:col>6</xdr:col>
      <xdr:colOff>201706</xdr:colOff>
      <xdr:row>60</xdr:row>
      <xdr:rowOff>11205</xdr:rowOff>
    </xdr:to>
    <xdr:sp macro="" textlink="">
      <xdr:nvSpPr>
        <xdr:cNvPr id="4" name="Rectángulo: esquinas redondeadas 3">
          <a:extLst>
            <a:ext uri="{FF2B5EF4-FFF2-40B4-BE49-F238E27FC236}">
              <a16:creationId xmlns:a16="http://schemas.microsoft.com/office/drawing/2014/main" id="{DC6A8039-196D-798C-31C4-761F45C00486}"/>
            </a:ext>
          </a:extLst>
        </xdr:cNvPr>
        <xdr:cNvSpPr/>
      </xdr:nvSpPr>
      <xdr:spPr>
        <a:xfrm>
          <a:off x="1255059" y="11956676"/>
          <a:ext cx="3070412" cy="862853"/>
        </a:xfrm>
        <a:prstGeom prst="round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4</xdr:col>
      <xdr:colOff>78442</xdr:colOff>
      <xdr:row>53</xdr:row>
      <xdr:rowOff>186017</xdr:rowOff>
    </xdr:from>
    <xdr:to>
      <xdr:col>6</xdr:col>
      <xdr:colOff>168088</xdr:colOff>
      <xdr:row>55</xdr:row>
      <xdr:rowOff>168088</xdr:rowOff>
    </xdr:to>
    <xdr:sp macro="" textlink="">
      <xdr:nvSpPr>
        <xdr:cNvPr id="5" name="Rectángulo: esquinas redondeadas 4">
          <a:extLst>
            <a:ext uri="{FF2B5EF4-FFF2-40B4-BE49-F238E27FC236}">
              <a16:creationId xmlns:a16="http://schemas.microsoft.com/office/drawing/2014/main" id="{8C5497A3-CE93-4707-A283-9930FFE57CB7}"/>
            </a:ext>
          </a:extLst>
        </xdr:cNvPr>
        <xdr:cNvSpPr/>
      </xdr:nvSpPr>
      <xdr:spPr>
        <a:xfrm>
          <a:off x="3081618" y="11582399"/>
          <a:ext cx="1210235" cy="385483"/>
        </a:xfrm>
        <a:prstGeom prst="roundRect">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12</xdr:col>
      <xdr:colOff>403413</xdr:colOff>
      <xdr:row>36</xdr:row>
      <xdr:rowOff>179294</xdr:rowOff>
    </xdr:from>
    <xdr:to>
      <xdr:col>13</xdr:col>
      <xdr:colOff>493059</xdr:colOff>
      <xdr:row>40</xdr:row>
      <xdr:rowOff>100853</xdr:rowOff>
    </xdr:to>
    <xdr:sp macro="" textlink="">
      <xdr:nvSpPr>
        <xdr:cNvPr id="6" name="Flecha: a la derecha 5">
          <a:extLst>
            <a:ext uri="{FF2B5EF4-FFF2-40B4-BE49-F238E27FC236}">
              <a16:creationId xmlns:a16="http://schemas.microsoft.com/office/drawing/2014/main" id="{B2F90449-1DEE-F3B2-AFAB-31D3B117C630}"/>
            </a:ext>
          </a:extLst>
        </xdr:cNvPr>
        <xdr:cNvSpPr/>
      </xdr:nvSpPr>
      <xdr:spPr>
        <a:xfrm>
          <a:off x="8180295" y="8023412"/>
          <a:ext cx="694764" cy="851647"/>
        </a:xfrm>
        <a:prstGeom prst="rightArrow">
          <a:avLst/>
        </a:prstGeom>
        <a:solidFill>
          <a:srgbClr val="FFFF00"/>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xdr:from>
      <xdr:col>13</xdr:col>
      <xdr:colOff>145676</xdr:colOff>
      <xdr:row>1</xdr:row>
      <xdr:rowOff>145677</xdr:rowOff>
    </xdr:from>
    <xdr:to>
      <xdr:col>16</xdr:col>
      <xdr:colOff>201705</xdr:colOff>
      <xdr:row>4</xdr:row>
      <xdr:rowOff>33618</xdr:rowOff>
    </xdr:to>
    <xdr:sp macro="" textlink="">
      <xdr:nvSpPr>
        <xdr:cNvPr id="8" name="Globo: línea doblada con barra de énfasis 7">
          <a:extLst>
            <a:ext uri="{FF2B5EF4-FFF2-40B4-BE49-F238E27FC236}">
              <a16:creationId xmlns:a16="http://schemas.microsoft.com/office/drawing/2014/main" id="{594CEB87-9DA6-49A9-A177-C94C4F4568F7}"/>
            </a:ext>
          </a:extLst>
        </xdr:cNvPr>
        <xdr:cNvSpPr/>
      </xdr:nvSpPr>
      <xdr:spPr>
        <a:xfrm flipH="1">
          <a:off x="8527676" y="336177"/>
          <a:ext cx="1871382" cy="515470"/>
        </a:xfrm>
        <a:prstGeom prst="accentCallout2">
          <a:avLst>
            <a:gd name="adj1" fmla="val 18750"/>
            <a:gd name="adj2" fmla="val -8333"/>
            <a:gd name="adj3" fmla="val 18750"/>
            <a:gd name="adj4" fmla="val -16667"/>
            <a:gd name="adj5" fmla="val 194765"/>
            <a:gd name="adj6" fmla="val -36540"/>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100" b="1" kern="1200">
              <a:solidFill>
                <a:schemeClr val="bg1"/>
              </a:solidFill>
            </a:rPr>
            <a:t>CTS D.S.</a:t>
          </a:r>
          <a:r>
            <a:rPr lang="es-ES" sz="1100" b="1" kern="1200" baseline="0">
              <a:solidFill>
                <a:schemeClr val="bg1"/>
              </a:solidFill>
            </a:rPr>
            <a:t> Nº 001-97-TR </a:t>
          </a:r>
          <a:r>
            <a:rPr lang="es-ES" sz="1100" b="0" kern="1200" baseline="0">
              <a:solidFill>
                <a:schemeClr val="bg1"/>
              </a:solidFill>
            </a:rPr>
            <a:t>(Reg. laboral General D.L. 728)</a:t>
          </a:r>
          <a:endParaRPr lang="es-ES" sz="1100" b="0" kern="12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123824</xdr:colOff>
      <xdr:row>5</xdr:row>
      <xdr:rowOff>76201</xdr:rowOff>
    </xdr:from>
    <xdr:to>
      <xdr:col>15</xdr:col>
      <xdr:colOff>485774</xdr:colOff>
      <xdr:row>6</xdr:row>
      <xdr:rowOff>161927</xdr:rowOff>
    </xdr:to>
    <xdr:sp macro="" textlink="">
      <xdr:nvSpPr>
        <xdr:cNvPr id="2" name="Abrir llave 1">
          <a:extLst>
            <a:ext uri="{FF2B5EF4-FFF2-40B4-BE49-F238E27FC236}">
              <a16:creationId xmlns:a16="http://schemas.microsoft.com/office/drawing/2014/main" id="{54F06FC1-73D6-C427-F8AA-29FD2F9B0F16}"/>
            </a:ext>
          </a:extLst>
        </xdr:cNvPr>
        <xdr:cNvSpPr/>
      </xdr:nvSpPr>
      <xdr:spPr>
        <a:xfrm rot="5400000">
          <a:off x="5153024" y="-209549"/>
          <a:ext cx="276226" cy="307657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twoCellAnchor>
    <xdr:from>
      <xdr:col>16</xdr:col>
      <xdr:colOff>123826</xdr:colOff>
      <xdr:row>5</xdr:row>
      <xdr:rowOff>47626</xdr:rowOff>
    </xdr:from>
    <xdr:to>
      <xdr:col>21</xdr:col>
      <xdr:colOff>485776</xdr:colOff>
      <xdr:row>6</xdr:row>
      <xdr:rowOff>133352</xdr:rowOff>
    </xdr:to>
    <xdr:sp macro="" textlink="">
      <xdr:nvSpPr>
        <xdr:cNvPr id="3" name="Abrir llave 2">
          <a:extLst>
            <a:ext uri="{FF2B5EF4-FFF2-40B4-BE49-F238E27FC236}">
              <a16:creationId xmlns:a16="http://schemas.microsoft.com/office/drawing/2014/main" id="{16CEBB5C-B0A8-4B61-9676-D0E8F569D861}"/>
            </a:ext>
          </a:extLst>
        </xdr:cNvPr>
        <xdr:cNvSpPr/>
      </xdr:nvSpPr>
      <xdr:spPr>
        <a:xfrm rot="5400000">
          <a:off x="8410576" y="-238124"/>
          <a:ext cx="276226" cy="307657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twoCellAnchor>
    <xdr:from>
      <xdr:col>4</xdr:col>
      <xdr:colOff>104774</xdr:colOff>
      <xdr:row>5</xdr:row>
      <xdr:rowOff>66677</xdr:rowOff>
    </xdr:from>
    <xdr:to>
      <xdr:col>9</xdr:col>
      <xdr:colOff>466724</xdr:colOff>
      <xdr:row>6</xdr:row>
      <xdr:rowOff>152403</xdr:rowOff>
    </xdr:to>
    <xdr:sp macro="" textlink="">
      <xdr:nvSpPr>
        <xdr:cNvPr id="4" name="Abrir llave 3">
          <a:extLst>
            <a:ext uri="{FF2B5EF4-FFF2-40B4-BE49-F238E27FC236}">
              <a16:creationId xmlns:a16="http://schemas.microsoft.com/office/drawing/2014/main" id="{FBDA14C3-DF39-41EA-B6C7-CB78CE189520}"/>
            </a:ext>
          </a:extLst>
        </xdr:cNvPr>
        <xdr:cNvSpPr/>
      </xdr:nvSpPr>
      <xdr:spPr>
        <a:xfrm rot="5400000">
          <a:off x="3009898" y="3"/>
          <a:ext cx="285751" cy="30289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twoCellAnchor>
    <xdr:from>
      <xdr:col>10</xdr:col>
      <xdr:colOff>123824</xdr:colOff>
      <xdr:row>22</xdr:row>
      <xdr:rowOff>76201</xdr:rowOff>
    </xdr:from>
    <xdr:to>
      <xdr:col>15</xdr:col>
      <xdr:colOff>485774</xdr:colOff>
      <xdr:row>23</xdr:row>
      <xdr:rowOff>161927</xdr:rowOff>
    </xdr:to>
    <xdr:sp macro="" textlink="">
      <xdr:nvSpPr>
        <xdr:cNvPr id="5" name="Abrir llave 4">
          <a:extLst>
            <a:ext uri="{FF2B5EF4-FFF2-40B4-BE49-F238E27FC236}">
              <a16:creationId xmlns:a16="http://schemas.microsoft.com/office/drawing/2014/main" id="{337D621B-0710-44F9-9D7D-FD567A18B3CE}"/>
            </a:ext>
          </a:extLst>
        </xdr:cNvPr>
        <xdr:cNvSpPr/>
      </xdr:nvSpPr>
      <xdr:spPr>
        <a:xfrm rot="5400000">
          <a:off x="6229348" y="9527"/>
          <a:ext cx="285751" cy="30289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twoCellAnchor>
    <xdr:from>
      <xdr:col>16</xdr:col>
      <xdr:colOff>123826</xdr:colOff>
      <xdr:row>22</xdr:row>
      <xdr:rowOff>47626</xdr:rowOff>
    </xdr:from>
    <xdr:to>
      <xdr:col>21</xdr:col>
      <xdr:colOff>485776</xdr:colOff>
      <xdr:row>23</xdr:row>
      <xdr:rowOff>133352</xdr:rowOff>
    </xdr:to>
    <xdr:sp macro="" textlink="">
      <xdr:nvSpPr>
        <xdr:cNvPr id="6" name="Abrir llave 5">
          <a:extLst>
            <a:ext uri="{FF2B5EF4-FFF2-40B4-BE49-F238E27FC236}">
              <a16:creationId xmlns:a16="http://schemas.microsoft.com/office/drawing/2014/main" id="{6D8DE45C-5BEF-4792-B65F-B9257057D1DA}"/>
            </a:ext>
          </a:extLst>
        </xdr:cNvPr>
        <xdr:cNvSpPr/>
      </xdr:nvSpPr>
      <xdr:spPr>
        <a:xfrm rot="5400000">
          <a:off x="9429750" y="-19048"/>
          <a:ext cx="285751" cy="30289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twoCellAnchor>
    <xdr:from>
      <xdr:col>4</xdr:col>
      <xdr:colOff>104774</xdr:colOff>
      <xdr:row>22</xdr:row>
      <xdr:rowOff>66677</xdr:rowOff>
    </xdr:from>
    <xdr:to>
      <xdr:col>9</xdr:col>
      <xdr:colOff>466724</xdr:colOff>
      <xdr:row>23</xdr:row>
      <xdr:rowOff>152403</xdr:rowOff>
    </xdr:to>
    <xdr:sp macro="" textlink="">
      <xdr:nvSpPr>
        <xdr:cNvPr id="7" name="Abrir llave 6">
          <a:extLst>
            <a:ext uri="{FF2B5EF4-FFF2-40B4-BE49-F238E27FC236}">
              <a16:creationId xmlns:a16="http://schemas.microsoft.com/office/drawing/2014/main" id="{FEFFB43A-C801-4006-B583-5E2C3249682E}"/>
            </a:ext>
          </a:extLst>
        </xdr:cNvPr>
        <xdr:cNvSpPr/>
      </xdr:nvSpPr>
      <xdr:spPr>
        <a:xfrm rot="5400000">
          <a:off x="3009898" y="3"/>
          <a:ext cx="285751" cy="30289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kern="12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40</xdr:col>
      <xdr:colOff>104775</xdr:colOff>
      <xdr:row>19</xdr:row>
      <xdr:rowOff>95250</xdr:rowOff>
    </xdr:from>
    <xdr:ext cx="2038350" cy="723900"/>
    <xdr:pic>
      <xdr:nvPicPr>
        <xdr:cNvPr id="2" name="image1.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2397</xdr:rowOff>
    </xdr:from>
    <xdr:to>
      <xdr:col>8</xdr:col>
      <xdr:colOff>657225</xdr:colOff>
      <xdr:row>23</xdr:row>
      <xdr:rowOff>113757</xdr:rowOff>
    </xdr:to>
    <xdr:pic>
      <xdr:nvPicPr>
        <xdr:cNvPr id="2" name="Imagen 1">
          <a:extLst>
            <a:ext uri="{FF2B5EF4-FFF2-40B4-BE49-F238E27FC236}">
              <a16:creationId xmlns:a16="http://schemas.microsoft.com/office/drawing/2014/main" id="{D51AA25D-54A3-5307-6025-8344AE82711F}"/>
            </a:ext>
          </a:extLst>
        </xdr:cNvPr>
        <xdr:cNvPicPr>
          <a:picLocks noChangeAspect="1"/>
        </xdr:cNvPicPr>
      </xdr:nvPicPr>
      <xdr:blipFill>
        <a:blip xmlns:r="http://schemas.openxmlformats.org/officeDocument/2006/relationships" r:embed="rId1"/>
        <a:stretch>
          <a:fillRect/>
        </a:stretch>
      </xdr:blipFill>
      <xdr:spPr>
        <a:xfrm>
          <a:off x="190500" y="192897"/>
          <a:ext cx="5991225" cy="4302360"/>
        </a:xfrm>
        <a:prstGeom prst="rect">
          <a:avLst/>
        </a:prstGeom>
      </xdr:spPr>
    </xdr:pic>
    <xdr:clientData/>
  </xdr:twoCellAnchor>
  <xdr:twoCellAnchor editAs="oneCell">
    <xdr:from>
      <xdr:col>8</xdr:col>
      <xdr:colOff>661147</xdr:colOff>
      <xdr:row>1</xdr:row>
      <xdr:rowOff>0</xdr:rowOff>
    </xdr:from>
    <xdr:to>
      <xdr:col>16</xdr:col>
      <xdr:colOff>269840</xdr:colOff>
      <xdr:row>24</xdr:row>
      <xdr:rowOff>37548</xdr:rowOff>
    </xdr:to>
    <xdr:pic>
      <xdr:nvPicPr>
        <xdr:cNvPr id="3" name="Imagen 2">
          <a:extLst>
            <a:ext uri="{FF2B5EF4-FFF2-40B4-BE49-F238E27FC236}">
              <a16:creationId xmlns:a16="http://schemas.microsoft.com/office/drawing/2014/main" id="{304CE56C-0DBE-4A38-F6B7-DDF6F669D534}"/>
            </a:ext>
          </a:extLst>
        </xdr:cNvPr>
        <xdr:cNvPicPr>
          <a:picLocks noChangeAspect="1"/>
        </xdr:cNvPicPr>
      </xdr:nvPicPr>
      <xdr:blipFill>
        <a:blip xmlns:r="http://schemas.openxmlformats.org/officeDocument/2006/relationships" r:embed="rId2"/>
        <a:stretch>
          <a:fillRect/>
        </a:stretch>
      </xdr:blipFill>
      <xdr:spPr>
        <a:xfrm>
          <a:off x="6185647" y="190500"/>
          <a:ext cx="6257143" cy="4419048"/>
        </a:xfrm>
        <a:prstGeom prst="rect">
          <a:avLst/>
        </a:prstGeom>
      </xdr:spPr>
    </xdr:pic>
    <xdr:clientData/>
  </xdr:twoCellAnchor>
  <xdr:twoCellAnchor editAs="oneCell">
    <xdr:from>
      <xdr:col>1</xdr:col>
      <xdr:colOff>246530</xdr:colOff>
      <xdr:row>22</xdr:row>
      <xdr:rowOff>190499</xdr:rowOff>
    </xdr:from>
    <xdr:to>
      <xdr:col>8</xdr:col>
      <xdr:colOff>609731</xdr:colOff>
      <xdr:row>42</xdr:row>
      <xdr:rowOff>92978</xdr:rowOff>
    </xdr:to>
    <xdr:pic>
      <xdr:nvPicPr>
        <xdr:cNvPr id="4" name="Imagen 3">
          <a:extLst>
            <a:ext uri="{FF2B5EF4-FFF2-40B4-BE49-F238E27FC236}">
              <a16:creationId xmlns:a16="http://schemas.microsoft.com/office/drawing/2014/main" id="{F34C4DEA-4A8D-BEBD-2198-059C67F22B04}"/>
            </a:ext>
          </a:extLst>
        </xdr:cNvPr>
        <xdr:cNvPicPr>
          <a:picLocks noChangeAspect="1"/>
        </xdr:cNvPicPr>
      </xdr:nvPicPr>
      <xdr:blipFill rotWithShape="1">
        <a:blip xmlns:r="http://schemas.openxmlformats.org/officeDocument/2006/relationships" r:embed="rId3"/>
        <a:srcRect t="17371" b="23125"/>
        <a:stretch/>
      </xdr:blipFill>
      <xdr:spPr>
        <a:xfrm>
          <a:off x="437030" y="4381499"/>
          <a:ext cx="5697201" cy="3712479"/>
        </a:xfrm>
        <a:prstGeom prst="rect">
          <a:avLst/>
        </a:prstGeom>
      </xdr:spPr>
    </xdr:pic>
    <xdr:clientData/>
  </xdr:twoCellAnchor>
  <xdr:twoCellAnchor>
    <xdr:from>
      <xdr:col>14</xdr:col>
      <xdr:colOff>476250</xdr:colOff>
      <xdr:row>31</xdr:row>
      <xdr:rowOff>57150</xdr:rowOff>
    </xdr:from>
    <xdr:to>
      <xdr:col>15</xdr:col>
      <xdr:colOff>304800</xdr:colOff>
      <xdr:row>32</xdr:row>
      <xdr:rowOff>76200</xdr:rowOff>
    </xdr:to>
    <xdr:sp macro="" textlink="">
      <xdr:nvSpPr>
        <xdr:cNvPr id="5" name="Flecha: curvada hacia arriba 4">
          <a:extLst>
            <a:ext uri="{FF2B5EF4-FFF2-40B4-BE49-F238E27FC236}">
              <a16:creationId xmlns:a16="http://schemas.microsoft.com/office/drawing/2014/main" id="{B8760840-232A-F515-4E03-95CC3A5BE633}"/>
            </a:ext>
          </a:extLst>
        </xdr:cNvPr>
        <xdr:cNvSpPr/>
      </xdr:nvSpPr>
      <xdr:spPr>
        <a:xfrm>
          <a:off x="11125200" y="5962650"/>
          <a:ext cx="590550" cy="209550"/>
        </a:xfrm>
        <a:prstGeom prst="curvedUp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113143</xdr:colOff>
      <xdr:row>30</xdr:row>
      <xdr:rowOff>27857</xdr:rowOff>
    </xdr:to>
    <xdr:pic>
      <xdr:nvPicPr>
        <xdr:cNvPr id="2" name="Imagen 1">
          <a:extLst>
            <a:ext uri="{FF2B5EF4-FFF2-40B4-BE49-F238E27FC236}">
              <a16:creationId xmlns:a16="http://schemas.microsoft.com/office/drawing/2014/main" id="{37BA3576-526A-09FC-CB6F-7B8C709D530B}"/>
            </a:ext>
          </a:extLst>
        </xdr:cNvPr>
        <xdr:cNvPicPr>
          <a:picLocks noChangeAspect="1"/>
        </xdr:cNvPicPr>
      </xdr:nvPicPr>
      <xdr:blipFill>
        <a:blip xmlns:r="http://schemas.openxmlformats.org/officeDocument/2006/relationships" r:embed="rId1"/>
        <a:stretch>
          <a:fillRect/>
        </a:stretch>
      </xdr:blipFill>
      <xdr:spPr>
        <a:xfrm>
          <a:off x="0" y="0"/>
          <a:ext cx="9257143" cy="5742857"/>
        </a:xfrm>
        <a:prstGeom prst="rect">
          <a:avLst/>
        </a:prstGeom>
      </xdr:spPr>
    </xdr:pic>
    <xdr:clientData/>
  </xdr:twoCellAnchor>
  <xdr:twoCellAnchor>
    <xdr:from>
      <xdr:col>6</xdr:col>
      <xdr:colOff>57150</xdr:colOff>
      <xdr:row>22</xdr:row>
      <xdr:rowOff>123825</xdr:rowOff>
    </xdr:from>
    <xdr:to>
      <xdr:col>11</xdr:col>
      <xdr:colOff>542925</xdr:colOff>
      <xdr:row>25</xdr:row>
      <xdr:rowOff>95251</xdr:rowOff>
    </xdr:to>
    <xdr:sp macro="" textlink="">
      <xdr:nvSpPr>
        <xdr:cNvPr id="3" name="Rectángulo: esquinas redondeadas 2">
          <a:extLst>
            <a:ext uri="{FF2B5EF4-FFF2-40B4-BE49-F238E27FC236}">
              <a16:creationId xmlns:a16="http://schemas.microsoft.com/office/drawing/2014/main" id="{59B90302-38DD-5EEF-8DA8-C9CB18E45A9F}"/>
            </a:ext>
          </a:extLst>
        </xdr:cNvPr>
        <xdr:cNvSpPr/>
      </xdr:nvSpPr>
      <xdr:spPr>
        <a:xfrm>
          <a:off x="4629150" y="4314825"/>
          <a:ext cx="4295775" cy="542926"/>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twoCellAnchor editAs="oneCell">
    <xdr:from>
      <xdr:col>12</xdr:col>
      <xdr:colOff>476250</xdr:colOff>
      <xdr:row>9</xdr:row>
      <xdr:rowOff>133350</xdr:rowOff>
    </xdr:from>
    <xdr:to>
      <xdr:col>19</xdr:col>
      <xdr:colOff>208917</xdr:colOff>
      <xdr:row>29</xdr:row>
      <xdr:rowOff>75731</xdr:rowOff>
    </xdr:to>
    <xdr:pic>
      <xdr:nvPicPr>
        <xdr:cNvPr id="4" name="Imagen 3">
          <a:extLst>
            <a:ext uri="{FF2B5EF4-FFF2-40B4-BE49-F238E27FC236}">
              <a16:creationId xmlns:a16="http://schemas.microsoft.com/office/drawing/2014/main" id="{ED3EA62F-1D80-A8AC-3BBE-48E58069F938}"/>
            </a:ext>
          </a:extLst>
        </xdr:cNvPr>
        <xdr:cNvPicPr>
          <a:picLocks noChangeAspect="1"/>
        </xdr:cNvPicPr>
      </xdr:nvPicPr>
      <xdr:blipFill>
        <a:blip xmlns:r="http://schemas.openxmlformats.org/officeDocument/2006/relationships" r:embed="rId2"/>
        <a:stretch>
          <a:fillRect/>
        </a:stretch>
      </xdr:blipFill>
      <xdr:spPr>
        <a:xfrm>
          <a:off x="9620250" y="1847850"/>
          <a:ext cx="5066667" cy="3752381"/>
        </a:xfrm>
        <a:prstGeom prst="rect">
          <a:avLst/>
        </a:prstGeom>
      </xdr:spPr>
    </xdr:pic>
    <xdr:clientData/>
  </xdr:twoCellAnchor>
  <xdr:twoCellAnchor>
    <xdr:from>
      <xdr:col>0</xdr:col>
      <xdr:colOff>409575</xdr:colOff>
      <xdr:row>32</xdr:row>
      <xdr:rowOff>57149</xdr:rowOff>
    </xdr:from>
    <xdr:to>
      <xdr:col>10</xdr:col>
      <xdr:colOff>552450</xdr:colOff>
      <xdr:row>49</xdr:row>
      <xdr:rowOff>171450</xdr:rowOff>
    </xdr:to>
    <xdr:sp macro="" textlink="">
      <xdr:nvSpPr>
        <xdr:cNvPr id="8194" name="Text Box 2">
          <a:extLst>
            <a:ext uri="{FF2B5EF4-FFF2-40B4-BE49-F238E27FC236}">
              <a16:creationId xmlns:a16="http://schemas.microsoft.com/office/drawing/2014/main" id="{2B21DC21-8FD6-DDB7-3CC9-D89079DDAAB5}"/>
            </a:ext>
          </a:extLst>
        </xdr:cNvPr>
        <xdr:cNvSpPr txBox="1">
          <a:spLocks noChangeArrowheads="1"/>
        </xdr:cNvSpPr>
      </xdr:nvSpPr>
      <xdr:spPr bwMode="auto">
        <a:xfrm>
          <a:off x="409575" y="6153149"/>
          <a:ext cx="7762875" cy="3352801"/>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ctr" rtl="0">
            <a:defRPr sz="1000"/>
          </a:pPr>
          <a:r>
            <a:rPr lang="es-ES" sz="1800" b="1" i="0" u="none" strike="noStrike" baseline="0">
              <a:solidFill>
                <a:srgbClr val="000000"/>
              </a:solidFill>
              <a:latin typeface="Calibri"/>
              <a:cs typeface="Calibri"/>
            </a:rPr>
            <a:t>VACACIONES</a:t>
          </a:r>
        </a:p>
        <a:p>
          <a:pPr algn="l" rtl="0">
            <a:defRPr sz="1000"/>
          </a:pP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Segun el </a:t>
          </a:r>
          <a:r>
            <a:rPr lang="es-ES" sz="1100" b="1" i="0" u="none" strike="noStrike" baseline="0">
              <a:solidFill>
                <a:srgbClr val="000000"/>
              </a:solidFill>
              <a:latin typeface="Calibri"/>
              <a:cs typeface="Calibri"/>
            </a:rPr>
            <a:t>art 2 y 3 del Decreto Supremo N.° 012-92-TR </a:t>
          </a:r>
          <a:r>
            <a:rPr lang="es-ES" sz="1100" b="0" i="0" u="none" strike="noStrike" baseline="0">
              <a:solidFill>
                <a:srgbClr val="000000"/>
              </a:solidFill>
              <a:latin typeface="Calibri"/>
              <a:cs typeface="Calibri"/>
            </a:rPr>
            <a:t>se aplica el descuento respectivo del mes, por inasistencia injustificadas, mi consulta es</a:t>
          </a:r>
        </a:p>
        <a:p>
          <a:pPr algn="l" rtl="0">
            <a:defRPr sz="1000"/>
          </a:pPr>
          <a:r>
            <a:rPr lang="es-ES" sz="1100" b="1" i="0" u="none" strike="noStrike" baseline="0">
              <a:solidFill>
                <a:srgbClr val="000000"/>
              </a:solidFill>
              <a:latin typeface="+mn-lt"/>
              <a:cs typeface="+mn-cs"/>
            </a:rPr>
            <a:t>Reglamento sobre Descansos Remunerados de los Trabajadores sujetos al Régimen Laboral de la Actividad Privada Decreto Supremo N.° 012-92-TR (03.12.92)</a:t>
          </a:r>
        </a:p>
        <a:p>
          <a:pPr algn="l" rtl="0">
            <a:defRPr sz="1000"/>
          </a:pP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¿para determinar el REMUNERACION VACACIONAL a pagar al trabajador en el mes que cumple los 12 meses de servicios se debe descontar los dias de inasistencias proporcional de los 12 meses o ya no se aplica ningún tipo de descuento?</a:t>
          </a:r>
        </a:p>
        <a:p>
          <a:pPr algn="l" rtl="0">
            <a:defRPr sz="1000"/>
          </a:pPr>
          <a:endParaRPr lang="es-ES" sz="1100" b="1" i="0" u="none" strike="noStrike" baseline="0">
            <a:solidFill>
              <a:srgbClr val="FF0000"/>
            </a:solidFill>
            <a:latin typeface="Calibri"/>
            <a:cs typeface="Calibri"/>
          </a:endParaRPr>
        </a:p>
        <a:p>
          <a:pPr algn="l" rtl="0">
            <a:defRPr sz="1000"/>
          </a:pPr>
          <a:r>
            <a:rPr lang="es-ES" sz="1100" b="0" i="0" u="none" strike="noStrike" baseline="0">
              <a:solidFill>
                <a:srgbClr val="FF0000"/>
              </a:solidFill>
              <a:latin typeface="+mn-lt"/>
              <a:cs typeface="+mn-cs"/>
            </a:rPr>
            <a:t>En efecto los artículos señalados comprende aplicar el descuento en trabajadores pero sobre su remuneración mensual.</a:t>
          </a:r>
        </a:p>
        <a:p>
          <a:pPr algn="l" rtl="0">
            <a:defRPr sz="1000"/>
          </a:pPr>
          <a:r>
            <a:rPr lang="es-ES" sz="1100" b="1" i="0" u="none" strike="noStrike" baseline="0">
              <a:solidFill>
                <a:srgbClr val="FF0000"/>
              </a:solidFill>
              <a:latin typeface="+mn-lt"/>
              <a:cs typeface="+mn-cs"/>
            </a:rPr>
            <a:t>No obstante, para el calculo de la vacaciones se toma como base su remuneración básica (completa) conforme al articulo 15 del D.L N° 713.</a:t>
          </a:r>
        </a:p>
        <a:p>
          <a:pPr algn="l" rtl="0">
            <a:defRPr sz="1000"/>
          </a:pPr>
          <a:endParaRPr lang="es-ES" sz="1100" b="1" i="0" u="none" strike="noStrike" baseline="0">
            <a:solidFill>
              <a:srgbClr val="FF0000"/>
            </a:solidFill>
            <a:latin typeface="+mn-lt"/>
            <a:cs typeface="+mn-cs"/>
          </a:endParaRPr>
        </a:p>
        <a:p>
          <a:pPr algn="l" rtl="0">
            <a:defRPr sz="1000"/>
          </a:pPr>
          <a:r>
            <a:rPr lang="es-ES" sz="1100" b="1" i="0" u="none" strike="noStrike" baseline="0">
              <a:solidFill>
                <a:srgbClr val="FF0000"/>
              </a:solidFill>
              <a:latin typeface="+mn-lt"/>
              <a:cs typeface="+mn-cs"/>
            </a:rPr>
            <a:t>ARTÍCULO 15º.- La remuneración vacacional es equivalente a la que el trabajador hubiera percibido habitualmente en caso</a:t>
          </a:r>
        </a:p>
        <a:p>
          <a:pPr algn="l" rtl="0">
            <a:defRPr sz="1000"/>
          </a:pPr>
          <a:r>
            <a:rPr lang="es-ES" sz="1100" b="1" i="0" u="none" strike="noStrike" baseline="0">
              <a:solidFill>
                <a:srgbClr val="FF0000"/>
              </a:solidFill>
              <a:latin typeface="+mn-lt"/>
              <a:cs typeface="+mn-cs"/>
            </a:rPr>
            <a:t>de continuar laborando. </a:t>
          </a:r>
          <a:r>
            <a:rPr lang="es-ES" sz="1100" b="1" i="0" u="none" strike="noStrike" baseline="0">
              <a:solidFill>
                <a:sysClr val="windowText" lastClr="000000"/>
              </a:solidFill>
              <a:latin typeface="+mn-lt"/>
              <a:cs typeface="+mn-cs"/>
            </a:rPr>
            <a:t>Se considera remuneración, a este efecto, la computable para la compensación por tiempo de servicios, aplicándose analógicamente (</a:t>
          </a:r>
          <a:r>
            <a:rPr lang="es-ES" sz="1100" b="0" i="0" u="none" strike="noStrike" baseline="0">
              <a:solidFill>
                <a:sysClr val="windowText" lastClr="000000"/>
              </a:solidFill>
              <a:latin typeface="+mn-lt"/>
              <a:cs typeface="+mn-cs"/>
            </a:rPr>
            <a:t>Descansos Remunerados de los Trabajadores sujetos al Régimen Laboral de la Actividad Privada Decreto Legislativo N.° 713 (08.11.91))</a:t>
          </a:r>
        </a:p>
      </xdr:txBody>
    </xdr:sp>
    <xdr:clientData/>
  </xdr:twoCellAnchor>
  <xdr:twoCellAnchor editAs="oneCell">
    <xdr:from>
      <xdr:col>0</xdr:col>
      <xdr:colOff>0</xdr:colOff>
      <xdr:row>52</xdr:row>
      <xdr:rowOff>0</xdr:rowOff>
    </xdr:from>
    <xdr:to>
      <xdr:col>12</xdr:col>
      <xdr:colOff>417905</xdr:colOff>
      <xdr:row>81</xdr:row>
      <xdr:rowOff>37405</xdr:rowOff>
    </xdr:to>
    <xdr:pic>
      <xdr:nvPicPr>
        <xdr:cNvPr id="6" name="Imagen 5">
          <a:extLst>
            <a:ext uri="{FF2B5EF4-FFF2-40B4-BE49-F238E27FC236}">
              <a16:creationId xmlns:a16="http://schemas.microsoft.com/office/drawing/2014/main" id="{CDBAE909-8172-2388-1753-21A20C8191A5}"/>
            </a:ext>
          </a:extLst>
        </xdr:cNvPr>
        <xdr:cNvPicPr>
          <a:picLocks noChangeAspect="1"/>
        </xdr:cNvPicPr>
      </xdr:nvPicPr>
      <xdr:blipFill>
        <a:blip xmlns:r="http://schemas.openxmlformats.org/officeDocument/2006/relationships" r:embed="rId3"/>
        <a:stretch>
          <a:fillRect/>
        </a:stretch>
      </xdr:blipFill>
      <xdr:spPr>
        <a:xfrm>
          <a:off x="0" y="9906000"/>
          <a:ext cx="9561905" cy="5561905"/>
        </a:xfrm>
        <a:prstGeom prst="rect">
          <a:avLst/>
        </a:prstGeom>
      </xdr:spPr>
    </xdr:pic>
    <xdr:clientData/>
  </xdr:twoCellAnchor>
  <xdr:twoCellAnchor>
    <xdr:from>
      <xdr:col>6</xdr:col>
      <xdr:colOff>485775</xdr:colOff>
      <xdr:row>71</xdr:row>
      <xdr:rowOff>85725</xdr:rowOff>
    </xdr:from>
    <xdr:to>
      <xdr:col>12</xdr:col>
      <xdr:colOff>200025</xdr:colOff>
      <xdr:row>76</xdr:row>
      <xdr:rowOff>104775</xdr:rowOff>
    </xdr:to>
    <xdr:sp macro="" textlink="">
      <xdr:nvSpPr>
        <xdr:cNvPr id="7" name="Rectángulo: esquinas redondeadas 6">
          <a:extLst>
            <a:ext uri="{FF2B5EF4-FFF2-40B4-BE49-F238E27FC236}">
              <a16:creationId xmlns:a16="http://schemas.microsoft.com/office/drawing/2014/main" id="{FF76203B-D9A1-7BE0-3E69-0B653CDF6EE9}"/>
            </a:ext>
          </a:extLst>
        </xdr:cNvPr>
        <xdr:cNvSpPr/>
      </xdr:nvSpPr>
      <xdr:spPr>
        <a:xfrm>
          <a:off x="5057775" y="13611225"/>
          <a:ext cx="4286250" cy="97155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247650</xdr:colOff>
      <xdr:row>1</xdr:row>
      <xdr:rowOff>0</xdr:rowOff>
    </xdr:from>
    <xdr:to>
      <xdr:col>8</xdr:col>
      <xdr:colOff>76200</xdr:colOff>
      <xdr:row>20</xdr:row>
      <xdr:rowOff>66675</xdr:rowOff>
    </xdr:to>
    <xdr:sp macro="" textlink="">
      <xdr:nvSpPr>
        <xdr:cNvPr id="2" name="Text Box 1">
          <a:extLst>
            <a:ext uri="{FF2B5EF4-FFF2-40B4-BE49-F238E27FC236}">
              <a16:creationId xmlns:a16="http://schemas.microsoft.com/office/drawing/2014/main" id="{4AF2673E-A6F2-4505-ABEA-1A4441003F84}"/>
            </a:ext>
          </a:extLst>
        </xdr:cNvPr>
        <xdr:cNvSpPr txBox="1">
          <a:spLocks noChangeArrowheads="1"/>
        </xdr:cNvSpPr>
      </xdr:nvSpPr>
      <xdr:spPr bwMode="auto">
        <a:xfrm>
          <a:off x="247650" y="190500"/>
          <a:ext cx="5924550" cy="368617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s-ES" sz="1050" b="0" i="0" u="none" strike="noStrike" baseline="0">
              <a:solidFill>
                <a:srgbClr val="000000"/>
              </a:solidFill>
              <a:latin typeface="+mn-lt"/>
              <a:cs typeface="+mn-cs"/>
            </a:rPr>
            <a:t>Los trabajadores de la pequeña empresa tendrán derecho, además, a la compensación por tiempo de servicios, con arreglo a las normas del régimen común, computada a razón de quince (15) remuneraciones diarias por año completo de servicios, hasta alcanzar un máximo de noventa (90) remuneraciones diarias. </a:t>
          </a:r>
          <a:r>
            <a:rPr lang="es-ES" sz="1050" b="1" i="0" u="none" strike="noStrike" baseline="0">
              <a:solidFill>
                <a:srgbClr val="000000"/>
              </a:solidFill>
              <a:latin typeface="+mn-lt"/>
              <a:cs typeface="+mn-cs"/>
            </a:rPr>
            <a:t>- Art. 50 Régimen Laboral de las Micro y Pequeñas Empresas, Aprueban Texto Único Ordenado de la Ley de Impulso al Desarrollo Productivo y al Crecimiento Empresarial Decreto Supremo N.° 013-2013-PRODUCE (28.12.13)</a:t>
          </a:r>
        </a:p>
        <a:p>
          <a:pPr algn="l" rtl="0">
            <a:defRPr sz="1000"/>
          </a:pPr>
          <a:endParaRPr lang="es-ES" sz="1050" b="1" i="0" u="none" strike="noStrike" baseline="0">
            <a:solidFill>
              <a:srgbClr val="000000"/>
            </a:solidFill>
            <a:latin typeface="+mn-lt"/>
            <a:cs typeface="+mn-cs"/>
          </a:endParaRPr>
        </a:p>
        <a:p>
          <a:pPr algn="l" rtl="0">
            <a:defRPr sz="1000"/>
          </a:pPr>
          <a:r>
            <a:rPr lang="es-ES" sz="1050" b="1" i="0" u="none" strike="noStrike" baseline="0">
              <a:solidFill>
                <a:srgbClr val="000000"/>
              </a:solidFill>
              <a:latin typeface="+mn-lt"/>
              <a:cs typeface="+mn-cs"/>
            </a:rPr>
            <a:t>¿en la legislación laboral peruano remuneraciones diarias incluye el monto de la asignación familiar?</a:t>
          </a:r>
        </a:p>
        <a:p>
          <a:pPr algn="l" rtl="0">
            <a:defRPr sz="1000"/>
          </a:pPr>
          <a:endParaRPr lang="es-ES" sz="1050" b="0" i="0" u="none" strike="noStrike" baseline="0">
            <a:solidFill>
              <a:srgbClr val="000000"/>
            </a:solidFill>
            <a:latin typeface="Calibri"/>
            <a:cs typeface="Calibri"/>
          </a:endParaRPr>
        </a:p>
        <a:p>
          <a:pPr algn="l" rtl="0">
            <a:defRPr sz="1000"/>
          </a:pPr>
          <a:r>
            <a:rPr lang="es-ES" sz="1050" b="0" i="0" u="none" strike="noStrike" baseline="0">
              <a:solidFill>
                <a:srgbClr val="000000"/>
              </a:solidFill>
              <a:latin typeface="Calibri"/>
              <a:cs typeface="Calibri"/>
            </a:rPr>
            <a:t>Sí, en la legislación laboral peruana, la asignación familiar forma parte de las remuneraciones diarias. Esto significa que el monto de la asignación familiar se incluye al calcular el pago diario de un trabajador que tiene derecho a este beneficio.</a:t>
          </a:r>
        </a:p>
        <a:p>
          <a:pPr algn="l" rtl="0">
            <a:defRPr sz="1000"/>
          </a:pPr>
          <a:endParaRPr lang="es-ES" sz="1050" b="0" i="0" u="none" strike="noStrike" baseline="0">
            <a:solidFill>
              <a:srgbClr val="000000"/>
            </a:solidFill>
            <a:latin typeface="Calibri"/>
            <a:cs typeface="Calibri"/>
          </a:endParaRPr>
        </a:p>
        <a:p>
          <a:pPr algn="l" rtl="0">
            <a:defRPr sz="1000"/>
          </a:pPr>
          <a:r>
            <a:rPr lang="es-ES" sz="1050" b="0" i="0" u="none" strike="noStrike" baseline="0">
              <a:solidFill>
                <a:srgbClr val="000000"/>
              </a:solidFill>
              <a:latin typeface="Calibri"/>
              <a:cs typeface="Calibri"/>
            </a:rPr>
            <a:t>La asignación familiar, establecida en el Decreto Legislativo N° 25129, se otorga a los trabajadores del régimen laboral privado que tengan hijos menores de edad o mayores que aún estén cursando estudios superiores o técnicos. Este beneficio corresponde al 10% de la Remuneración Mínima Vital (RMV). Por lo tanto, al calcular la remuneración diaria, se suma proporcionalmente al sueldo base, afectando directamente el monto que recibe el trabajador por cada día laborado.</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009"/>
  <sheetViews>
    <sheetView zoomScale="85" zoomScaleNormal="85" workbookViewId="0">
      <pane xSplit="5" topLeftCell="F1" activePane="topRight" state="frozen"/>
      <selection pane="topRight" activeCell="H2" sqref="H2"/>
    </sheetView>
  </sheetViews>
  <sheetFormatPr baseColWidth="10" defaultColWidth="14.42578125" defaultRowHeight="15" customHeight="1" x14ac:dyDescent="0.25"/>
  <cols>
    <col min="1" max="1" width="3.7109375" customWidth="1"/>
    <col min="2" max="2" width="10.7109375" customWidth="1"/>
    <col min="3" max="3" width="9" customWidth="1"/>
    <col min="4" max="4" width="15.7109375" customWidth="1"/>
    <col min="5" max="5" width="10.85546875" customWidth="1"/>
    <col min="6" max="6" width="10.5703125" customWidth="1"/>
    <col min="7" max="7" width="9" customWidth="1"/>
    <col min="8" max="8" width="10.28515625" customWidth="1"/>
    <col min="9" max="9" width="14" customWidth="1"/>
    <col min="10" max="10" width="7.140625" customWidth="1"/>
    <col min="11" max="11" width="7.85546875" customWidth="1"/>
    <col min="12" max="12" width="5.140625" customWidth="1"/>
    <col min="13" max="13" width="7.7109375" customWidth="1"/>
    <col min="14" max="14" width="6.5703125" customWidth="1"/>
    <col min="15" max="15" width="20.28515625" customWidth="1"/>
    <col min="16" max="16" width="4.140625" customWidth="1"/>
    <col min="17" max="17" width="11.7109375" customWidth="1"/>
    <col min="18" max="18" width="12.7109375" customWidth="1"/>
    <col min="19" max="20" width="3.7109375" customWidth="1"/>
    <col min="21" max="21" width="5.140625" customWidth="1"/>
    <col min="22" max="22" width="7.85546875" customWidth="1"/>
    <col min="23" max="23" width="9.5703125" customWidth="1"/>
    <col min="24" max="24" width="8.140625" customWidth="1"/>
    <col min="25" max="25" width="3.7109375" customWidth="1"/>
    <col min="26" max="26" width="4.5703125" customWidth="1"/>
    <col min="27" max="27" width="3.7109375" customWidth="1"/>
    <col min="28" max="28" width="10" customWidth="1"/>
    <col min="29" max="29" width="10.28515625" customWidth="1"/>
    <col min="30" max="30" width="8.42578125" customWidth="1"/>
    <col min="31" max="31" width="6.28515625" customWidth="1"/>
    <col min="32" max="32" width="9.42578125" customWidth="1"/>
    <col min="33" max="33" width="8.7109375" customWidth="1"/>
    <col min="34" max="34" width="8" customWidth="1"/>
    <col min="35" max="35" width="10.85546875" customWidth="1"/>
    <col min="36" max="39" width="2.28515625" customWidth="1"/>
    <col min="40" max="40" width="11.5703125" customWidth="1"/>
    <col min="41" max="41" width="11.42578125" customWidth="1"/>
    <col min="42" max="42" width="10" customWidth="1"/>
    <col min="43" max="43" width="12.28515625" customWidth="1"/>
    <col min="44" max="44" width="9" customWidth="1"/>
    <col min="45" max="45" width="9.7109375" customWidth="1"/>
    <col min="46" max="46" width="10.42578125" customWidth="1"/>
    <col min="47" max="47" width="9" customWidth="1"/>
    <col min="48" max="48" width="5.5703125" customWidth="1"/>
    <col min="49" max="49" width="3.28515625" customWidth="1"/>
    <col min="50" max="50" width="11" customWidth="1"/>
    <col min="51" max="51" width="26.5703125" customWidth="1"/>
    <col min="52" max="52" width="11.140625" customWidth="1"/>
    <col min="53" max="53" width="10.85546875" customWidth="1"/>
    <col min="54" max="54" width="10.42578125" customWidth="1"/>
    <col min="55" max="55" width="14" customWidth="1"/>
    <col min="56" max="56" width="8" customWidth="1"/>
    <col min="57" max="57" width="19.140625" customWidth="1"/>
    <col min="58" max="58" width="11.42578125" customWidth="1"/>
    <col min="59" max="59" width="21.28515625" customWidth="1"/>
    <col min="60" max="63" width="11.42578125" customWidth="1"/>
    <col min="64" max="71" width="10.7109375" hidden="1" customWidth="1"/>
    <col min="72" max="72" width="10.7109375" customWidth="1"/>
  </cols>
  <sheetData>
    <row r="1" spans="1:72" x14ac:dyDescent="0.25">
      <c r="A1" s="1" t="s">
        <v>0</v>
      </c>
      <c r="B1" s="2"/>
      <c r="C1" s="2"/>
      <c r="D1" s="2"/>
      <c r="E1" s="3"/>
      <c r="F1" s="4"/>
      <c r="G1" s="5"/>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row>
    <row r="2" spans="1:72" x14ac:dyDescent="0.25">
      <c r="A2" s="318" t="s">
        <v>1</v>
      </c>
      <c r="B2" s="319"/>
      <c r="C2" s="319"/>
      <c r="D2" s="319"/>
      <c r="E2" s="3"/>
      <c r="F2" s="4"/>
      <c r="G2" s="5"/>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row>
    <row r="3" spans="1:72" x14ac:dyDescent="0.25">
      <c r="A3" s="320" t="s">
        <v>2</v>
      </c>
      <c r="B3" s="319"/>
      <c r="C3" s="319"/>
      <c r="D3" s="319"/>
      <c r="E3" s="319"/>
      <c r="F3" s="4"/>
      <c r="G3" s="5"/>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row>
    <row r="4" spans="1:72" x14ac:dyDescent="0.25">
      <c r="A4" s="321">
        <v>45413</v>
      </c>
      <c r="B4" s="319"/>
      <c r="C4" s="2"/>
      <c r="D4" s="2"/>
      <c r="E4" s="3"/>
      <c r="F4" s="4"/>
      <c r="G4" s="5"/>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row>
    <row r="5" spans="1:72" x14ac:dyDescent="0.25">
      <c r="A5" s="322" t="s">
        <v>3</v>
      </c>
      <c r="B5" s="306"/>
      <c r="C5" s="306"/>
      <c r="D5" s="306"/>
      <c r="E5" s="306"/>
      <c r="F5" s="306"/>
      <c r="G5" s="306"/>
      <c r="H5" s="306"/>
      <c r="I5" s="306"/>
      <c r="J5" s="306"/>
      <c r="K5" s="306"/>
      <c r="L5" s="306"/>
      <c r="M5" s="306"/>
      <c r="N5" s="306"/>
      <c r="O5" s="306"/>
      <c r="P5" s="306"/>
      <c r="Q5" s="307"/>
      <c r="R5" s="323" t="s">
        <v>4</v>
      </c>
      <c r="S5" s="306"/>
      <c r="T5" s="306"/>
      <c r="U5" s="306"/>
      <c r="V5" s="306"/>
      <c r="W5" s="306"/>
      <c r="X5" s="306"/>
      <c r="Y5" s="306"/>
      <c r="Z5" s="306"/>
      <c r="AA5" s="306"/>
      <c r="AB5" s="306"/>
      <c r="AC5" s="307"/>
      <c r="AD5" s="316" t="s">
        <v>5</v>
      </c>
      <c r="AE5" s="306"/>
      <c r="AF5" s="306"/>
      <c r="AG5" s="306"/>
      <c r="AH5" s="306"/>
      <c r="AI5" s="306"/>
      <c r="AJ5" s="306"/>
      <c r="AK5" s="306"/>
      <c r="AL5" s="306"/>
      <c r="AM5" s="306"/>
      <c r="AN5" s="307"/>
      <c r="AO5" s="305" t="s">
        <v>6</v>
      </c>
      <c r="AP5" s="306"/>
      <c r="AQ5" s="306"/>
      <c r="AR5" s="307"/>
      <c r="AS5" s="304" t="s">
        <v>7</v>
      </c>
      <c r="AT5" s="308" t="s">
        <v>8</v>
      </c>
      <c r="AU5" s="306"/>
      <c r="AV5" s="306"/>
      <c r="AW5" s="306"/>
      <c r="AX5" s="307"/>
      <c r="AY5" s="6"/>
      <c r="AZ5" s="6"/>
      <c r="BA5" s="6"/>
      <c r="BB5" s="6"/>
      <c r="BC5" s="6"/>
      <c r="BD5" s="6"/>
      <c r="BE5" s="6"/>
      <c r="BF5" s="6"/>
      <c r="BG5" s="6"/>
      <c r="BH5" s="6"/>
      <c r="BI5" s="6"/>
      <c r="BJ5" s="6"/>
      <c r="BK5" s="6"/>
      <c r="BL5" s="6"/>
      <c r="BM5" s="6"/>
      <c r="BN5" s="6"/>
      <c r="BO5" s="6"/>
      <c r="BP5" s="6"/>
      <c r="BQ5" s="6"/>
      <c r="BR5" s="6"/>
      <c r="BS5" s="6"/>
      <c r="BT5" s="6"/>
    </row>
    <row r="6" spans="1:72" x14ac:dyDescent="0.25">
      <c r="A6" s="311" t="s">
        <v>9</v>
      </c>
      <c r="B6" s="310" t="s">
        <v>10</v>
      </c>
      <c r="C6" s="310" t="s">
        <v>11</v>
      </c>
      <c r="D6" s="310" t="s">
        <v>12</v>
      </c>
      <c r="E6" s="311" t="s">
        <v>13</v>
      </c>
      <c r="F6" s="325" t="s">
        <v>14</v>
      </c>
      <c r="G6" s="311" t="s">
        <v>15</v>
      </c>
      <c r="H6" s="311" t="s">
        <v>16</v>
      </c>
      <c r="I6" s="311" t="s">
        <v>17</v>
      </c>
      <c r="J6" s="311" t="s">
        <v>18</v>
      </c>
      <c r="K6" s="324" t="s">
        <v>19</v>
      </c>
      <c r="L6" s="311" t="s">
        <v>20</v>
      </c>
      <c r="M6" s="311" t="s">
        <v>21</v>
      </c>
      <c r="N6" s="311" t="s">
        <v>22</v>
      </c>
      <c r="O6" s="311" t="s">
        <v>23</v>
      </c>
      <c r="P6" s="311" t="s">
        <v>24</v>
      </c>
      <c r="Q6" s="311" t="s">
        <v>25</v>
      </c>
      <c r="R6" s="315" t="s">
        <v>26</v>
      </c>
      <c r="S6" s="315" t="s">
        <v>27</v>
      </c>
      <c r="T6" s="315" t="s">
        <v>28</v>
      </c>
      <c r="U6" s="315" t="s">
        <v>29</v>
      </c>
      <c r="V6" s="315" t="s">
        <v>30</v>
      </c>
      <c r="W6" s="315" t="s">
        <v>31</v>
      </c>
      <c r="X6" s="315" t="s">
        <v>32</v>
      </c>
      <c r="Y6" s="315" t="s">
        <v>33</v>
      </c>
      <c r="Z6" s="315" t="s">
        <v>34</v>
      </c>
      <c r="AA6" s="315" t="s">
        <v>35</v>
      </c>
      <c r="AB6" s="315" t="s">
        <v>36</v>
      </c>
      <c r="AC6" s="315" t="s">
        <v>37</v>
      </c>
      <c r="AD6" s="314"/>
      <c r="AE6" s="307"/>
      <c r="AF6" s="308" t="s">
        <v>38</v>
      </c>
      <c r="AG6" s="306"/>
      <c r="AH6" s="306"/>
      <c r="AI6" s="307"/>
      <c r="AJ6" s="312" t="s">
        <v>39</v>
      </c>
      <c r="AK6" s="312" t="s">
        <v>40</v>
      </c>
      <c r="AL6" s="312" t="s">
        <v>41</v>
      </c>
      <c r="AM6" s="312" t="s">
        <v>42</v>
      </c>
      <c r="AN6" s="312" t="s">
        <v>43</v>
      </c>
      <c r="AO6" s="304" t="s">
        <v>44</v>
      </c>
      <c r="AP6" s="313" t="s">
        <v>45</v>
      </c>
      <c r="AQ6" s="309" t="s">
        <v>46</v>
      </c>
      <c r="AR6" s="304"/>
      <c r="AS6" s="317"/>
      <c r="AT6" s="302" t="s">
        <v>47</v>
      </c>
      <c r="AU6" s="302" t="s">
        <v>48</v>
      </c>
      <c r="AV6" s="309" t="s">
        <v>49</v>
      </c>
      <c r="AW6" s="302" t="s">
        <v>50</v>
      </c>
      <c r="AX6" s="302" t="s">
        <v>51</v>
      </c>
      <c r="AY6" s="6"/>
      <c r="AZ6" s="6"/>
      <c r="BA6" s="6"/>
      <c r="BB6" s="6"/>
      <c r="BC6" s="6"/>
      <c r="BD6" s="6"/>
      <c r="BE6" s="6"/>
      <c r="BF6" s="6"/>
      <c r="BG6" s="6"/>
      <c r="BH6" s="6"/>
      <c r="BI6" s="6"/>
      <c r="BJ6" s="6"/>
      <c r="BK6" s="6"/>
      <c r="BL6" s="6"/>
      <c r="BM6" s="6"/>
      <c r="BN6" s="6"/>
      <c r="BO6" s="6"/>
      <c r="BP6" s="6"/>
      <c r="BQ6" s="6"/>
      <c r="BR6" s="6"/>
      <c r="BS6" s="6"/>
      <c r="BT6" s="6"/>
    </row>
    <row r="7" spans="1:72" ht="25.5" customHeight="1" x14ac:dyDescent="0.25">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7" t="s">
        <v>52</v>
      </c>
      <c r="AE7" s="7" t="s">
        <v>22</v>
      </c>
      <c r="AF7" s="7" t="s">
        <v>53</v>
      </c>
      <c r="AG7" s="7" t="s">
        <v>54</v>
      </c>
      <c r="AH7" s="7" t="s">
        <v>55</v>
      </c>
      <c r="AI7" s="7" t="s">
        <v>56</v>
      </c>
      <c r="AJ7" s="303"/>
      <c r="AK7" s="303"/>
      <c r="AL7" s="303"/>
      <c r="AM7" s="303"/>
      <c r="AN7" s="303"/>
      <c r="AO7" s="303"/>
      <c r="AP7" s="303"/>
      <c r="AQ7" s="303"/>
      <c r="AR7" s="303"/>
      <c r="AS7" s="303"/>
      <c r="AT7" s="303"/>
      <c r="AU7" s="303"/>
      <c r="AV7" s="303"/>
      <c r="AW7" s="303"/>
      <c r="AX7" s="303"/>
      <c r="AY7" s="6"/>
      <c r="AZ7" s="6"/>
      <c r="BA7" s="6"/>
      <c r="BB7" s="6"/>
      <c r="BC7" s="6"/>
      <c r="BD7" s="6"/>
      <c r="BE7" s="6"/>
      <c r="BF7" s="6"/>
      <c r="BG7" s="6"/>
      <c r="BH7" s="6"/>
      <c r="BI7" s="6"/>
      <c r="BJ7" s="6"/>
      <c r="BK7" s="6"/>
      <c r="BL7" s="6"/>
      <c r="BM7" s="6"/>
      <c r="BN7" s="6"/>
      <c r="BO7" s="6"/>
      <c r="BP7" s="6"/>
      <c r="BQ7" s="6"/>
      <c r="BR7" s="6"/>
      <c r="BS7" s="6"/>
      <c r="BT7" s="6"/>
    </row>
    <row r="8" spans="1:72" x14ac:dyDescent="0.25">
      <c r="A8" s="8">
        <v>1</v>
      </c>
      <c r="B8" s="8">
        <v>2</v>
      </c>
      <c r="C8" s="8">
        <v>3</v>
      </c>
      <c r="D8" s="8">
        <v>4</v>
      </c>
      <c r="E8" s="8">
        <v>5</v>
      </c>
      <c r="F8" s="8">
        <v>6</v>
      </c>
      <c r="G8" s="8">
        <v>7</v>
      </c>
      <c r="H8" s="8">
        <v>8</v>
      </c>
      <c r="I8" s="8"/>
      <c r="J8" s="8">
        <v>9</v>
      </c>
      <c r="K8" s="8">
        <v>10</v>
      </c>
      <c r="L8" s="8">
        <v>11</v>
      </c>
      <c r="M8" s="8">
        <v>12</v>
      </c>
      <c r="N8" s="8">
        <v>13</v>
      </c>
      <c r="O8" s="8">
        <v>14</v>
      </c>
      <c r="P8" s="8">
        <v>15</v>
      </c>
      <c r="Q8" s="8">
        <v>16</v>
      </c>
      <c r="R8" s="8">
        <v>17</v>
      </c>
      <c r="S8" s="8">
        <v>18</v>
      </c>
      <c r="T8" s="8">
        <v>19</v>
      </c>
      <c r="U8" s="8">
        <v>20</v>
      </c>
      <c r="V8" s="8">
        <v>21</v>
      </c>
      <c r="W8" s="8">
        <v>22</v>
      </c>
      <c r="X8" s="8">
        <v>23</v>
      </c>
      <c r="Y8" s="8">
        <v>24</v>
      </c>
      <c r="Z8" s="8">
        <v>25</v>
      </c>
      <c r="AA8" s="8">
        <v>26</v>
      </c>
      <c r="AB8" s="8">
        <v>27</v>
      </c>
      <c r="AC8" s="8">
        <v>28</v>
      </c>
      <c r="AD8" s="8">
        <v>29</v>
      </c>
      <c r="AE8" s="8">
        <v>30</v>
      </c>
      <c r="AF8" s="8">
        <v>31</v>
      </c>
      <c r="AG8" s="8">
        <v>32</v>
      </c>
      <c r="AH8" s="8">
        <v>33</v>
      </c>
      <c r="AI8" s="8">
        <v>34</v>
      </c>
      <c r="AJ8" s="8">
        <v>35</v>
      </c>
      <c r="AK8" s="8">
        <v>36</v>
      </c>
      <c r="AL8" s="8">
        <v>37</v>
      </c>
      <c r="AM8" s="8">
        <v>38</v>
      </c>
      <c r="AN8" s="8">
        <v>39</v>
      </c>
      <c r="AO8" s="8">
        <v>40</v>
      </c>
      <c r="AP8" s="8">
        <v>41</v>
      </c>
      <c r="AQ8" s="8">
        <v>42</v>
      </c>
      <c r="AR8" s="8">
        <v>43</v>
      </c>
      <c r="AS8" s="8">
        <v>44</v>
      </c>
      <c r="AT8" s="8">
        <v>45</v>
      </c>
      <c r="AU8" s="8">
        <v>46</v>
      </c>
      <c r="AV8" s="8">
        <v>47</v>
      </c>
      <c r="AW8" s="8">
        <v>48</v>
      </c>
      <c r="AX8" s="8">
        <v>49</v>
      </c>
      <c r="AY8" s="6"/>
      <c r="AZ8" s="6"/>
      <c r="BA8" s="6"/>
      <c r="BB8" s="6"/>
      <c r="BC8" s="6"/>
      <c r="BD8" s="6"/>
      <c r="BE8" s="6"/>
      <c r="BF8" s="3"/>
      <c r="BG8" s="3"/>
      <c r="BH8" s="3"/>
      <c r="BI8" s="3"/>
      <c r="BJ8" s="3"/>
      <c r="BK8" s="3"/>
      <c r="BL8" s="3"/>
      <c r="BM8" s="3"/>
      <c r="BN8" s="3"/>
      <c r="BO8" s="3"/>
      <c r="BP8" s="3"/>
      <c r="BQ8" s="3"/>
      <c r="BR8" s="3"/>
      <c r="BS8" s="3"/>
      <c r="BT8" s="3"/>
    </row>
    <row r="9" spans="1:72" x14ac:dyDescent="0.25">
      <c r="A9" s="9"/>
      <c r="B9" s="10"/>
      <c r="C9" s="10"/>
      <c r="D9" s="10"/>
      <c r="E9" s="11"/>
      <c r="F9" s="12"/>
      <c r="G9" s="13"/>
      <c r="H9" s="14"/>
      <c r="I9" s="15"/>
      <c r="J9" s="16"/>
      <c r="K9" s="17"/>
      <c r="L9" s="16"/>
      <c r="M9" s="17"/>
      <c r="N9" s="17"/>
      <c r="O9" s="18"/>
      <c r="P9" s="19"/>
      <c r="Q9" s="19"/>
      <c r="R9" s="19"/>
      <c r="S9" s="20"/>
      <c r="T9" s="20"/>
      <c r="U9" s="20"/>
      <c r="V9" s="20"/>
      <c r="W9" s="20"/>
      <c r="X9" s="20"/>
      <c r="Y9" s="20"/>
      <c r="Z9" s="20"/>
      <c r="AA9" s="20"/>
      <c r="AB9" s="21"/>
      <c r="AC9" s="19"/>
      <c r="AD9" s="19"/>
      <c r="AE9" s="19"/>
      <c r="AF9" s="19"/>
      <c r="AG9" s="19"/>
      <c r="AH9" s="19"/>
      <c r="AI9" s="19"/>
      <c r="AJ9" s="22"/>
      <c r="AK9" s="20"/>
      <c r="AL9" s="20"/>
      <c r="AM9" s="20"/>
      <c r="AN9" s="19"/>
      <c r="AO9" s="19"/>
      <c r="AP9" s="19"/>
      <c r="AQ9" s="23"/>
      <c r="AR9" s="20"/>
      <c r="AS9" s="19"/>
      <c r="AT9" s="19"/>
      <c r="AU9" s="24"/>
      <c r="AV9" s="20"/>
      <c r="AW9" s="20"/>
      <c r="AX9" s="19"/>
      <c r="AY9" s="6"/>
      <c r="AZ9" s="6"/>
      <c r="BA9" s="6"/>
      <c r="BB9" s="6"/>
      <c r="BC9" s="6"/>
      <c r="BD9" s="6"/>
      <c r="BE9" s="6"/>
      <c r="BF9" s="25"/>
      <c r="BG9" s="26"/>
      <c r="BH9" s="25"/>
      <c r="BI9" s="25"/>
      <c r="BJ9" s="25"/>
      <c r="BK9" s="25"/>
      <c r="BL9" s="25"/>
      <c r="BM9" s="25"/>
      <c r="BN9" s="25"/>
      <c r="BO9" s="25"/>
      <c r="BP9" s="25"/>
      <c r="BQ9" s="25"/>
      <c r="BR9" s="25"/>
      <c r="BS9" s="25"/>
      <c r="BT9" s="25"/>
    </row>
    <row r="10" spans="1:72" x14ac:dyDescent="0.25">
      <c r="A10" s="9">
        <v>1</v>
      </c>
      <c r="B10" s="10" t="s">
        <v>57</v>
      </c>
      <c r="C10" s="10"/>
      <c r="D10" s="10" t="str">
        <f t="shared" ref="D10:D17" si="0">I10</f>
        <v>VENTAS</v>
      </c>
      <c r="E10" s="11" t="s">
        <v>58</v>
      </c>
      <c r="F10" s="27">
        <v>44774</v>
      </c>
      <c r="G10" s="13">
        <v>5</v>
      </c>
      <c r="H10" s="14" t="s">
        <v>59</v>
      </c>
      <c r="I10" s="15" t="s">
        <v>60</v>
      </c>
      <c r="J10" s="16">
        <v>31</v>
      </c>
      <c r="K10" s="17">
        <f t="shared" ref="K10:K17" si="1">8*(J10-4)</f>
        <v>216</v>
      </c>
      <c r="L10" s="16"/>
      <c r="M10" s="17" t="s">
        <v>61</v>
      </c>
      <c r="N10" s="17" t="s">
        <v>61</v>
      </c>
      <c r="O10" s="18" t="s">
        <v>62</v>
      </c>
      <c r="P10" s="19"/>
      <c r="Q10" s="19">
        <v>1200</v>
      </c>
      <c r="R10" s="19">
        <f t="shared" ref="R10:R17" si="2">IF(AK10&lt;&gt;"",Q10/31*(J10+L10),Q10/31*J10)</f>
        <v>1200</v>
      </c>
      <c r="S10" s="20">
        <f t="shared" ref="S10:S12" si="3">IF(M10="SI",$AP$31,0)</f>
        <v>0</v>
      </c>
      <c r="T10" s="20"/>
      <c r="U10" s="20"/>
      <c r="V10" s="20" t="e">
        <f>'CTS '!#REF!</f>
        <v>#REF!</v>
      </c>
      <c r="W10" s="20"/>
      <c r="X10" s="20"/>
      <c r="Y10" s="20"/>
      <c r="Z10" s="20"/>
      <c r="AA10" s="20"/>
      <c r="AB10" s="21"/>
      <c r="AC10" s="19" t="e">
        <f t="shared" ref="AC10:AC17" si="4">SUM(R10:AB10)</f>
        <v>#REF!</v>
      </c>
      <c r="AD10" s="19">
        <f t="shared" ref="AD10:AD17" si="5">IF(O10="ONP",ROUND((VLOOKUP(O10,$AN$38:$AR$47,3,0)*(AC10-V10-W10-X10-AA10-AK10)),2),0)</f>
        <v>0</v>
      </c>
      <c r="AE10" s="19">
        <f t="shared" ref="AE10:AE17" si="6">IF(N10="SI",$AP$33,0)</f>
        <v>0</v>
      </c>
      <c r="AF10" s="19" t="e">
        <f t="shared" ref="AF10:AF17" si="7">IF(OR(O10="ONP",O10=""),0,ROUND((VLOOKUP(O10,$AN$38:$AR$47,3,0)*(AC10-V10-W10-X10-AA10-AK10)),2))</f>
        <v>#REF!</v>
      </c>
      <c r="AG10" s="19" t="e">
        <f t="shared" ref="AG10:AG17" si="8">IF(OR(O10="ONP",O10=""),0,ROUND((VLOOKUP(O10,$AN$38:$AR$47,4,0)*(AC10-V10-W10-X10-AA10-AK10)),2))</f>
        <v>#REF!</v>
      </c>
      <c r="AH10" s="19" t="e">
        <f t="shared" ref="AH10:AH17" si="9">IF(OR(O10="ONP",O10=""),0,ROUND((VLOOKUP(O10,$AN$38:$AR$47,5,0)*(AC10-V10-W10-X10-AA10-AK10)),2))</f>
        <v>#REF!</v>
      </c>
      <c r="AI10" s="19" t="e">
        <f t="shared" ref="AI10:AI17" si="10">SUM(AF10:AH10)</f>
        <v>#REF!</v>
      </c>
      <c r="AJ10" s="22"/>
      <c r="AK10" s="20"/>
      <c r="AL10" s="20"/>
      <c r="AM10" s="20"/>
      <c r="AN10" s="19" t="e">
        <f t="shared" ref="AN10:AN17" si="11">AD10+AE10+AI10+AJ10+AK10+AL10+AM10</f>
        <v>#REF!</v>
      </c>
      <c r="AO10" s="19" t="e">
        <f t="shared" ref="AO10:AO17" si="12">+AC10-AN10</f>
        <v>#REF!</v>
      </c>
      <c r="AP10" s="19"/>
      <c r="AQ10" s="23" t="e">
        <f t="shared" ref="AQ10:AQ17" si="13">AO10-AP10</f>
        <v>#REF!</v>
      </c>
      <c r="AR10" s="20"/>
      <c r="AS10" s="19" t="e">
        <f t="shared" ref="AS10:AS17" si="14">+AC10</f>
        <v>#REF!</v>
      </c>
      <c r="AT10" s="19" t="e">
        <f t="shared" ref="AT10:AT17" si="15">IF((AC10-V10-W10-X10-AA10-AK10)&gt;$AP$30,(AC10-V10-W10-X10-AA10-AK10)*$AP$32,$AP$30*$AP$32)</f>
        <v>#REF!</v>
      </c>
      <c r="AU10" s="24">
        <v>17.14</v>
      </c>
      <c r="AV10" s="20"/>
      <c r="AW10" s="20"/>
      <c r="AX10" s="19" t="e">
        <f t="shared" ref="AX10:AX17" si="16">SUM(AT10:AW10)</f>
        <v>#REF!</v>
      </c>
      <c r="AY10" s="6"/>
      <c r="AZ10" s="6"/>
      <c r="BA10" s="6"/>
      <c r="BB10" s="6"/>
      <c r="BC10" s="6"/>
      <c r="BD10" s="6"/>
      <c r="BE10" s="6"/>
      <c r="BF10" s="25"/>
      <c r="BG10" s="26" t="str">
        <f t="shared" ref="BG10:BG17" si="17">CONCATENATE(B10," ",C10," ",D10)</f>
        <v>TRABAJADOR 1  VENTAS</v>
      </c>
      <c r="BH10" s="25"/>
      <c r="BI10" s="25"/>
      <c r="BJ10" s="25"/>
      <c r="BK10" s="25"/>
      <c r="BL10" s="25"/>
      <c r="BM10" s="25"/>
      <c r="BN10" s="25"/>
      <c r="BO10" s="25"/>
      <c r="BP10" s="25"/>
      <c r="BQ10" s="25"/>
      <c r="BR10" s="25"/>
      <c r="BS10" s="25"/>
      <c r="BT10" s="25"/>
    </row>
    <row r="11" spans="1:72" x14ac:dyDescent="0.25">
      <c r="A11" s="9">
        <v>2</v>
      </c>
      <c r="B11" s="10" t="s">
        <v>63</v>
      </c>
      <c r="C11" s="10"/>
      <c r="D11" s="10" t="str">
        <f t="shared" si="0"/>
        <v>LOGISTICO</v>
      </c>
      <c r="E11" s="11" t="s">
        <v>64</v>
      </c>
      <c r="F11" s="28">
        <v>44652</v>
      </c>
      <c r="G11" s="13">
        <v>4</v>
      </c>
      <c r="H11" s="14" t="s">
        <v>65</v>
      </c>
      <c r="I11" s="29" t="s">
        <v>66</v>
      </c>
      <c r="J11" s="16">
        <v>31</v>
      </c>
      <c r="K11" s="17">
        <f t="shared" si="1"/>
        <v>216</v>
      </c>
      <c r="L11" s="17"/>
      <c r="M11" s="17" t="s">
        <v>61</v>
      </c>
      <c r="N11" s="17" t="s">
        <v>61</v>
      </c>
      <c r="O11" s="30" t="s">
        <v>62</v>
      </c>
      <c r="P11" s="19"/>
      <c r="Q11" s="19">
        <v>1300</v>
      </c>
      <c r="R11" s="19">
        <f t="shared" si="2"/>
        <v>1300</v>
      </c>
      <c r="S11" s="19">
        <f t="shared" si="3"/>
        <v>0</v>
      </c>
      <c r="T11" s="19"/>
      <c r="U11" s="19"/>
      <c r="V11" s="20" t="e">
        <f>'CTS '!#REF!</f>
        <v>#REF!</v>
      </c>
      <c r="W11" s="20"/>
      <c r="X11" s="20"/>
      <c r="Y11" s="19"/>
      <c r="Z11" s="19"/>
      <c r="AA11" s="19"/>
      <c r="AB11" s="31"/>
      <c r="AC11" s="19" t="e">
        <f t="shared" si="4"/>
        <v>#REF!</v>
      </c>
      <c r="AD11" s="19">
        <f t="shared" si="5"/>
        <v>0</v>
      </c>
      <c r="AE11" s="19">
        <f t="shared" si="6"/>
        <v>0</v>
      </c>
      <c r="AF11" s="19" t="e">
        <f t="shared" si="7"/>
        <v>#REF!</v>
      </c>
      <c r="AG11" s="19" t="e">
        <f t="shared" si="8"/>
        <v>#REF!</v>
      </c>
      <c r="AH11" s="19" t="e">
        <f t="shared" si="9"/>
        <v>#REF!</v>
      </c>
      <c r="AI11" s="19" t="e">
        <f t="shared" si="10"/>
        <v>#REF!</v>
      </c>
      <c r="AJ11" s="32"/>
      <c r="AK11" s="19"/>
      <c r="AL11" s="19"/>
      <c r="AM11" s="19"/>
      <c r="AN11" s="19" t="e">
        <f t="shared" si="11"/>
        <v>#REF!</v>
      </c>
      <c r="AO11" s="19" t="e">
        <f t="shared" si="12"/>
        <v>#REF!</v>
      </c>
      <c r="AP11" s="19"/>
      <c r="AQ11" s="23" t="e">
        <f t="shared" si="13"/>
        <v>#REF!</v>
      </c>
      <c r="AR11" s="19"/>
      <c r="AS11" s="19" t="e">
        <f t="shared" si="14"/>
        <v>#REF!</v>
      </c>
      <c r="AT11" s="19" t="e">
        <f t="shared" si="15"/>
        <v>#REF!</v>
      </c>
      <c r="AU11" s="24">
        <v>17.14</v>
      </c>
      <c r="AV11" s="20"/>
      <c r="AW11" s="19"/>
      <c r="AX11" s="19" t="e">
        <f t="shared" si="16"/>
        <v>#REF!</v>
      </c>
      <c r="AY11" s="6"/>
      <c r="AZ11" s="6"/>
      <c r="BA11" s="6"/>
      <c r="BB11" s="6"/>
      <c r="BC11" s="6"/>
      <c r="BD11" s="6"/>
      <c r="BE11" s="6"/>
      <c r="BF11" s="26"/>
      <c r="BG11" s="26" t="str">
        <f t="shared" si="17"/>
        <v>TRABAJADOR 2  LOGISTICO</v>
      </c>
      <c r="BH11" s="26"/>
      <c r="BI11" s="26"/>
      <c r="BJ11" s="26"/>
      <c r="BK11" s="26"/>
      <c r="BL11" s="26"/>
      <c r="BM11" s="26"/>
      <c r="BN11" s="26"/>
      <c r="BO11" s="26"/>
      <c r="BP11" s="26"/>
      <c r="BQ11" s="26"/>
      <c r="BR11" s="26"/>
      <c r="BS11" s="26"/>
      <c r="BT11" s="26"/>
    </row>
    <row r="12" spans="1:72" x14ac:dyDescent="0.25">
      <c r="A12" s="9">
        <v>3</v>
      </c>
      <c r="B12" s="10" t="s">
        <v>67</v>
      </c>
      <c r="C12" s="10"/>
      <c r="D12" s="10" t="str">
        <f t="shared" si="0"/>
        <v>VENTAS</v>
      </c>
      <c r="E12" s="11" t="s">
        <v>68</v>
      </c>
      <c r="F12" s="33">
        <v>45108</v>
      </c>
      <c r="G12" s="13">
        <v>7</v>
      </c>
      <c r="H12" s="14" t="s">
        <v>59</v>
      </c>
      <c r="I12" s="15" t="s">
        <v>60</v>
      </c>
      <c r="J12" s="16">
        <v>31</v>
      </c>
      <c r="K12" s="17">
        <f t="shared" si="1"/>
        <v>216</v>
      </c>
      <c r="L12" s="16"/>
      <c r="M12" s="17" t="s">
        <v>61</v>
      </c>
      <c r="N12" s="17" t="s">
        <v>61</v>
      </c>
      <c r="O12" s="18" t="s">
        <v>62</v>
      </c>
      <c r="P12" s="19"/>
      <c r="Q12" s="19">
        <v>1400</v>
      </c>
      <c r="R12" s="19">
        <f t="shared" si="2"/>
        <v>1400</v>
      </c>
      <c r="S12" s="20">
        <f t="shared" si="3"/>
        <v>0</v>
      </c>
      <c r="T12" s="20"/>
      <c r="U12" s="20"/>
      <c r="V12" s="20" t="e">
        <f>'CTS '!#REF!</f>
        <v>#REF!</v>
      </c>
      <c r="W12" s="20"/>
      <c r="X12" s="20"/>
      <c r="Y12" s="20"/>
      <c r="Z12" s="20"/>
      <c r="AA12" s="20"/>
      <c r="AB12" s="21"/>
      <c r="AC12" s="19" t="e">
        <f t="shared" si="4"/>
        <v>#REF!</v>
      </c>
      <c r="AD12" s="19">
        <f t="shared" si="5"/>
        <v>0</v>
      </c>
      <c r="AE12" s="19">
        <f t="shared" si="6"/>
        <v>0</v>
      </c>
      <c r="AF12" s="19" t="e">
        <f t="shared" si="7"/>
        <v>#REF!</v>
      </c>
      <c r="AG12" s="19" t="e">
        <f t="shared" si="8"/>
        <v>#REF!</v>
      </c>
      <c r="AH12" s="19" t="e">
        <f t="shared" si="9"/>
        <v>#REF!</v>
      </c>
      <c r="AI12" s="19" t="e">
        <f t="shared" si="10"/>
        <v>#REF!</v>
      </c>
      <c r="AJ12" s="22"/>
      <c r="AK12" s="20"/>
      <c r="AL12" s="20"/>
      <c r="AM12" s="20"/>
      <c r="AN12" s="19" t="e">
        <f t="shared" si="11"/>
        <v>#REF!</v>
      </c>
      <c r="AO12" s="19" t="e">
        <f t="shared" si="12"/>
        <v>#REF!</v>
      </c>
      <c r="AP12" s="19"/>
      <c r="AQ12" s="23" t="e">
        <f t="shared" si="13"/>
        <v>#REF!</v>
      </c>
      <c r="AR12" s="20"/>
      <c r="AS12" s="19" t="e">
        <f t="shared" si="14"/>
        <v>#REF!</v>
      </c>
      <c r="AT12" s="19" t="e">
        <f t="shared" si="15"/>
        <v>#REF!</v>
      </c>
      <c r="AU12" s="24">
        <v>17.14</v>
      </c>
      <c r="AV12" s="20"/>
      <c r="AW12" s="20"/>
      <c r="AX12" s="19" t="e">
        <f t="shared" si="16"/>
        <v>#REF!</v>
      </c>
      <c r="AY12" s="6"/>
      <c r="AZ12" s="6"/>
      <c r="BA12" s="6"/>
      <c r="BB12" s="6"/>
      <c r="BC12" s="6"/>
      <c r="BD12" s="6"/>
      <c r="BE12" s="6"/>
      <c r="BF12" s="25"/>
      <c r="BG12" s="26" t="str">
        <f t="shared" si="17"/>
        <v>TRABAJADOR 3  VENTAS</v>
      </c>
      <c r="BH12" s="25"/>
      <c r="BI12" s="25"/>
      <c r="BJ12" s="25"/>
      <c r="BK12" s="25"/>
      <c r="BL12" s="25"/>
      <c r="BM12" s="25"/>
      <c r="BN12" s="25"/>
      <c r="BO12" s="25"/>
      <c r="BP12" s="25"/>
      <c r="BQ12" s="25"/>
      <c r="BR12" s="25"/>
      <c r="BS12" s="25"/>
      <c r="BT12" s="25"/>
    </row>
    <row r="13" spans="1:72" x14ac:dyDescent="0.25">
      <c r="A13" s="9">
        <v>4</v>
      </c>
      <c r="B13" s="10" t="s">
        <v>69</v>
      </c>
      <c r="C13" s="10"/>
      <c r="D13" s="10" t="str">
        <f t="shared" si="0"/>
        <v>ADMINISTRACION</v>
      </c>
      <c r="E13" s="11" t="s">
        <v>70</v>
      </c>
      <c r="F13" s="34">
        <v>44834</v>
      </c>
      <c r="G13" s="13">
        <v>9</v>
      </c>
      <c r="H13" s="14" t="s">
        <v>71</v>
      </c>
      <c r="I13" s="35" t="s">
        <v>72</v>
      </c>
      <c r="J13" s="16">
        <v>31</v>
      </c>
      <c r="K13" s="17">
        <f t="shared" si="1"/>
        <v>216</v>
      </c>
      <c r="L13" s="36"/>
      <c r="M13" s="17" t="s">
        <v>61</v>
      </c>
      <c r="N13" s="17" t="s">
        <v>61</v>
      </c>
      <c r="O13" s="18" t="s">
        <v>62</v>
      </c>
      <c r="P13" s="19"/>
      <c r="Q13" s="19">
        <v>1300</v>
      </c>
      <c r="R13" s="19">
        <f t="shared" si="2"/>
        <v>1300</v>
      </c>
      <c r="S13" s="24"/>
      <c r="T13" s="24"/>
      <c r="U13" s="24"/>
      <c r="V13" s="20" t="e">
        <f>'CTS '!#REF!</f>
        <v>#REF!</v>
      </c>
      <c r="W13" s="20"/>
      <c r="X13" s="20"/>
      <c r="Y13" s="24"/>
      <c r="Z13" s="24"/>
      <c r="AA13" s="24"/>
      <c r="AB13" s="24"/>
      <c r="AC13" s="19" t="e">
        <f t="shared" si="4"/>
        <v>#REF!</v>
      </c>
      <c r="AD13" s="19">
        <f t="shared" si="5"/>
        <v>0</v>
      </c>
      <c r="AE13" s="19">
        <f t="shared" si="6"/>
        <v>0</v>
      </c>
      <c r="AF13" s="19" t="e">
        <f t="shared" si="7"/>
        <v>#REF!</v>
      </c>
      <c r="AG13" s="19" t="e">
        <f t="shared" si="8"/>
        <v>#REF!</v>
      </c>
      <c r="AH13" s="19" t="e">
        <f t="shared" si="9"/>
        <v>#REF!</v>
      </c>
      <c r="AI13" s="19" t="e">
        <f t="shared" si="10"/>
        <v>#REF!</v>
      </c>
      <c r="AJ13" s="24"/>
      <c r="AK13" s="24"/>
      <c r="AL13" s="24"/>
      <c r="AM13" s="24"/>
      <c r="AN13" s="19" t="e">
        <f t="shared" si="11"/>
        <v>#REF!</v>
      </c>
      <c r="AO13" s="19" t="e">
        <f t="shared" si="12"/>
        <v>#REF!</v>
      </c>
      <c r="AP13" s="19"/>
      <c r="AQ13" s="23" t="e">
        <f t="shared" si="13"/>
        <v>#REF!</v>
      </c>
      <c r="AR13" s="24"/>
      <c r="AS13" s="19" t="e">
        <f t="shared" si="14"/>
        <v>#REF!</v>
      </c>
      <c r="AT13" s="19" t="e">
        <f t="shared" si="15"/>
        <v>#REF!</v>
      </c>
      <c r="AU13" s="24">
        <v>17.14</v>
      </c>
      <c r="AV13" s="20"/>
      <c r="AW13" s="24"/>
      <c r="AX13" s="19" t="e">
        <f t="shared" si="16"/>
        <v>#REF!</v>
      </c>
      <c r="AY13" s="6"/>
      <c r="AZ13" s="6"/>
      <c r="BA13" s="6"/>
      <c r="BB13" s="6"/>
      <c r="BC13" s="6"/>
      <c r="BD13" s="6"/>
      <c r="BE13" s="6"/>
      <c r="BF13" s="25"/>
      <c r="BG13" s="26" t="str">
        <f t="shared" si="17"/>
        <v>TRABAJADOR 4  ADMINISTRACION</v>
      </c>
      <c r="BH13" s="25"/>
      <c r="BI13" s="25"/>
      <c r="BJ13" s="25"/>
      <c r="BK13" s="25"/>
      <c r="BL13" s="25"/>
      <c r="BM13" s="25"/>
      <c r="BN13" s="25"/>
      <c r="BO13" s="25"/>
      <c r="BP13" s="25"/>
      <c r="BQ13" s="25"/>
      <c r="BR13" s="25"/>
      <c r="BS13" s="25"/>
      <c r="BT13" s="25"/>
    </row>
    <row r="14" spans="1:72" x14ac:dyDescent="0.25">
      <c r="A14" s="9">
        <v>5</v>
      </c>
      <c r="B14" s="10" t="s">
        <v>73</v>
      </c>
      <c r="C14" s="37"/>
      <c r="D14" s="10" t="str">
        <f t="shared" si="0"/>
        <v>VENTAS</v>
      </c>
      <c r="E14" s="11" t="s">
        <v>74</v>
      </c>
      <c r="F14" s="38">
        <v>45108</v>
      </c>
      <c r="G14" s="39">
        <v>7</v>
      </c>
      <c r="H14" s="37" t="s">
        <v>59</v>
      </c>
      <c r="I14" s="15" t="s">
        <v>60</v>
      </c>
      <c r="J14" s="16">
        <v>31</v>
      </c>
      <c r="K14" s="17">
        <f t="shared" si="1"/>
        <v>216</v>
      </c>
      <c r="L14" s="37"/>
      <c r="M14" s="40" t="s">
        <v>61</v>
      </c>
      <c r="N14" s="40" t="s">
        <v>61</v>
      </c>
      <c r="O14" s="37" t="s">
        <v>62</v>
      </c>
      <c r="P14" s="41"/>
      <c r="Q14" s="42">
        <v>1500</v>
      </c>
      <c r="R14" s="19">
        <f t="shared" si="2"/>
        <v>1500</v>
      </c>
      <c r="S14" s="42">
        <f t="shared" ref="S14:S17" si="18">IF(M14="SI",$AP$31,0)</f>
        <v>0</v>
      </c>
      <c r="T14" s="41"/>
      <c r="U14" s="41"/>
      <c r="V14" s="20" t="e">
        <f>'CTS '!#REF!</f>
        <v>#REF!</v>
      </c>
      <c r="W14" s="20"/>
      <c r="X14" s="20"/>
      <c r="Y14" s="41"/>
      <c r="Z14" s="41"/>
      <c r="AA14" s="41"/>
      <c r="AB14" s="43"/>
      <c r="AC14" s="42" t="e">
        <f t="shared" si="4"/>
        <v>#REF!</v>
      </c>
      <c r="AD14" s="42">
        <f t="shared" si="5"/>
        <v>0</v>
      </c>
      <c r="AE14" s="42">
        <f t="shared" si="6"/>
        <v>0</v>
      </c>
      <c r="AF14" s="42" t="e">
        <f t="shared" si="7"/>
        <v>#REF!</v>
      </c>
      <c r="AG14" s="42" t="e">
        <f t="shared" si="8"/>
        <v>#REF!</v>
      </c>
      <c r="AH14" s="42" t="e">
        <f t="shared" si="9"/>
        <v>#REF!</v>
      </c>
      <c r="AI14" s="42" t="e">
        <f t="shared" si="10"/>
        <v>#REF!</v>
      </c>
      <c r="AJ14" s="41"/>
      <c r="AK14" s="41"/>
      <c r="AL14" s="41"/>
      <c r="AM14" s="41"/>
      <c r="AN14" s="42" t="e">
        <f t="shared" si="11"/>
        <v>#REF!</v>
      </c>
      <c r="AO14" s="42" t="e">
        <f t="shared" si="12"/>
        <v>#REF!</v>
      </c>
      <c r="AP14" s="41"/>
      <c r="AQ14" s="42" t="e">
        <f t="shared" si="13"/>
        <v>#REF!</v>
      </c>
      <c r="AR14" s="41"/>
      <c r="AS14" s="42" t="e">
        <f t="shared" si="14"/>
        <v>#REF!</v>
      </c>
      <c r="AT14" s="42" t="e">
        <f t="shared" si="15"/>
        <v>#REF!</v>
      </c>
      <c r="AU14" s="44">
        <v>17.14</v>
      </c>
      <c r="AV14" s="45"/>
      <c r="AW14" s="41"/>
      <c r="AX14" s="46" t="e">
        <f t="shared" si="16"/>
        <v>#REF!</v>
      </c>
      <c r="AY14" s="6"/>
      <c r="AZ14" s="6"/>
      <c r="BA14" s="6"/>
      <c r="BB14" s="6"/>
      <c r="BC14" s="6"/>
      <c r="BD14" s="6"/>
      <c r="BE14" s="6"/>
      <c r="BF14" s="47"/>
      <c r="BG14" s="47" t="str">
        <f t="shared" si="17"/>
        <v>TRABAJADOR 5  VENTAS</v>
      </c>
      <c r="BH14" s="47"/>
      <c r="BI14" s="47"/>
      <c r="BJ14" s="47"/>
      <c r="BK14" s="47"/>
      <c r="BL14" s="47"/>
      <c r="BM14" s="47"/>
      <c r="BN14" s="47"/>
      <c r="BO14" s="47"/>
      <c r="BP14" s="47"/>
      <c r="BQ14" s="47"/>
      <c r="BR14" s="47"/>
      <c r="BS14" s="47"/>
      <c r="BT14" s="47"/>
    </row>
    <row r="15" spans="1:72" x14ac:dyDescent="0.25">
      <c r="A15" s="9">
        <v>6</v>
      </c>
      <c r="B15" s="10" t="s">
        <v>75</v>
      </c>
      <c r="C15" s="10"/>
      <c r="D15" s="10" t="str">
        <f t="shared" si="0"/>
        <v>ADMINISTRACION</v>
      </c>
      <c r="E15" s="11" t="s">
        <v>76</v>
      </c>
      <c r="F15" s="48">
        <v>43862</v>
      </c>
      <c r="G15" s="13">
        <v>2</v>
      </c>
      <c r="H15" s="14" t="s">
        <v>77</v>
      </c>
      <c r="I15" s="35" t="s">
        <v>72</v>
      </c>
      <c r="J15" s="16">
        <v>31</v>
      </c>
      <c r="K15" s="17">
        <f t="shared" si="1"/>
        <v>216</v>
      </c>
      <c r="L15" s="49"/>
      <c r="M15" s="17" t="s">
        <v>61</v>
      </c>
      <c r="N15" s="17" t="s">
        <v>61</v>
      </c>
      <c r="O15" s="30" t="s">
        <v>62</v>
      </c>
      <c r="P15" s="19"/>
      <c r="Q15" s="19">
        <v>1200</v>
      </c>
      <c r="R15" s="19">
        <f t="shared" si="2"/>
        <v>1200</v>
      </c>
      <c r="S15" s="19">
        <f t="shared" si="18"/>
        <v>0</v>
      </c>
      <c r="T15" s="20"/>
      <c r="U15" s="20"/>
      <c r="V15" s="20" t="e">
        <f>'CTS '!#REF!</f>
        <v>#REF!</v>
      </c>
      <c r="W15" s="20"/>
      <c r="X15" s="20"/>
      <c r="Y15" s="20"/>
      <c r="Z15" s="20"/>
      <c r="AA15" s="20"/>
      <c r="AB15" s="21"/>
      <c r="AC15" s="19" t="e">
        <f t="shared" si="4"/>
        <v>#REF!</v>
      </c>
      <c r="AD15" s="19">
        <f t="shared" si="5"/>
        <v>0</v>
      </c>
      <c r="AE15" s="19">
        <f t="shared" si="6"/>
        <v>0</v>
      </c>
      <c r="AF15" s="19" t="e">
        <f t="shared" si="7"/>
        <v>#REF!</v>
      </c>
      <c r="AG15" s="19" t="e">
        <f t="shared" si="8"/>
        <v>#REF!</v>
      </c>
      <c r="AH15" s="19" t="e">
        <f t="shared" si="9"/>
        <v>#REF!</v>
      </c>
      <c r="AI15" s="19" t="e">
        <f t="shared" si="10"/>
        <v>#REF!</v>
      </c>
      <c r="AJ15" s="22"/>
      <c r="AK15" s="20"/>
      <c r="AL15" s="20"/>
      <c r="AM15" s="20"/>
      <c r="AN15" s="19" t="e">
        <f t="shared" si="11"/>
        <v>#REF!</v>
      </c>
      <c r="AO15" s="19" t="e">
        <f t="shared" si="12"/>
        <v>#REF!</v>
      </c>
      <c r="AP15" s="19"/>
      <c r="AQ15" s="23" t="e">
        <f t="shared" si="13"/>
        <v>#REF!</v>
      </c>
      <c r="AR15" s="20"/>
      <c r="AS15" s="19" t="e">
        <f t="shared" si="14"/>
        <v>#REF!</v>
      </c>
      <c r="AT15" s="19" t="e">
        <f t="shared" si="15"/>
        <v>#REF!</v>
      </c>
      <c r="AU15" s="24">
        <v>17.14</v>
      </c>
      <c r="AV15" s="20"/>
      <c r="AW15" s="19"/>
      <c r="AX15" s="19" t="e">
        <f t="shared" si="16"/>
        <v>#REF!</v>
      </c>
      <c r="AY15" s="6"/>
      <c r="AZ15" s="6"/>
      <c r="BA15" s="6"/>
      <c r="BB15" s="6"/>
      <c r="BC15" s="6"/>
      <c r="BD15" s="6"/>
      <c r="BE15" s="6"/>
      <c r="BF15" s="26"/>
      <c r="BG15" s="26" t="str">
        <f t="shared" si="17"/>
        <v>TRABAJADOR 6  ADMINISTRACION</v>
      </c>
      <c r="BH15" s="26"/>
      <c r="BI15" s="26"/>
      <c r="BJ15" s="26"/>
      <c r="BK15" s="26"/>
      <c r="BL15" s="26"/>
      <c r="BM15" s="26"/>
      <c r="BN15" s="26"/>
      <c r="BO15" s="26"/>
      <c r="BP15" s="26"/>
      <c r="BQ15" s="26"/>
      <c r="BR15" s="26"/>
      <c r="BS15" s="26"/>
      <c r="BT15" s="26"/>
    </row>
    <row r="16" spans="1:72" ht="15.75" x14ac:dyDescent="0.25">
      <c r="A16" s="9">
        <v>7</v>
      </c>
      <c r="B16" s="10" t="s">
        <v>78</v>
      </c>
      <c r="C16" s="10"/>
      <c r="D16" s="10" t="str">
        <f t="shared" si="0"/>
        <v>VENTAS</v>
      </c>
      <c r="E16" s="11" t="s">
        <v>79</v>
      </c>
      <c r="F16" s="50">
        <v>45280</v>
      </c>
      <c r="G16" s="13">
        <v>5</v>
      </c>
      <c r="H16" s="14" t="s">
        <v>59</v>
      </c>
      <c r="I16" s="15" t="s">
        <v>60</v>
      </c>
      <c r="J16" s="16">
        <v>31</v>
      </c>
      <c r="K16" s="17">
        <f t="shared" si="1"/>
        <v>216</v>
      </c>
      <c r="L16" s="16"/>
      <c r="M16" s="17" t="s">
        <v>61</v>
      </c>
      <c r="N16" s="17" t="s">
        <v>61</v>
      </c>
      <c r="O16" s="18" t="s">
        <v>52</v>
      </c>
      <c r="P16" s="19"/>
      <c r="Q16" s="19">
        <v>1100</v>
      </c>
      <c r="R16" s="19">
        <f t="shared" si="2"/>
        <v>1100</v>
      </c>
      <c r="S16" s="20">
        <f t="shared" si="18"/>
        <v>0</v>
      </c>
      <c r="T16" s="20"/>
      <c r="U16" s="20"/>
      <c r="V16" s="20" t="e">
        <f>'CTS '!#REF!</f>
        <v>#REF!</v>
      </c>
      <c r="W16" s="20"/>
      <c r="X16" s="20"/>
      <c r="Y16" s="20"/>
      <c r="Z16" s="20"/>
      <c r="AA16" s="20"/>
      <c r="AB16" s="21"/>
      <c r="AC16" s="19" t="e">
        <f t="shared" si="4"/>
        <v>#REF!</v>
      </c>
      <c r="AD16" s="19" t="e">
        <f t="shared" si="5"/>
        <v>#REF!</v>
      </c>
      <c r="AE16" s="19">
        <f t="shared" si="6"/>
        <v>0</v>
      </c>
      <c r="AF16" s="19">
        <f t="shared" si="7"/>
        <v>0</v>
      </c>
      <c r="AG16" s="19">
        <f t="shared" si="8"/>
        <v>0</v>
      </c>
      <c r="AH16" s="19">
        <f t="shared" si="9"/>
        <v>0</v>
      </c>
      <c r="AI16" s="19">
        <f t="shared" si="10"/>
        <v>0</v>
      </c>
      <c r="AJ16" s="22"/>
      <c r="AK16" s="20"/>
      <c r="AL16" s="20"/>
      <c r="AM16" s="20"/>
      <c r="AN16" s="19" t="e">
        <f t="shared" si="11"/>
        <v>#REF!</v>
      </c>
      <c r="AO16" s="19" t="e">
        <f t="shared" si="12"/>
        <v>#REF!</v>
      </c>
      <c r="AP16" s="19"/>
      <c r="AQ16" s="23" t="e">
        <f t="shared" si="13"/>
        <v>#REF!</v>
      </c>
      <c r="AR16" s="20"/>
      <c r="AS16" s="19" t="e">
        <f t="shared" si="14"/>
        <v>#REF!</v>
      </c>
      <c r="AT16" s="19" t="e">
        <f t="shared" si="15"/>
        <v>#REF!</v>
      </c>
      <c r="AU16" s="24">
        <v>17.14</v>
      </c>
      <c r="AV16" s="20"/>
      <c r="AW16" s="20"/>
      <c r="AX16" s="19" t="e">
        <f t="shared" si="16"/>
        <v>#REF!</v>
      </c>
      <c r="AY16" s="6"/>
      <c r="AZ16" s="6"/>
      <c r="BA16" s="6"/>
      <c r="BB16" s="6"/>
      <c r="BC16" s="6"/>
      <c r="BD16" s="6"/>
      <c r="BE16" s="6"/>
      <c r="BF16" s="25"/>
      <c r="BG16" s="26" t="str">
        <f t="shared" si="17"/>
        <v>TRABAJADOR 7  VENTAS</v>
      </c>
      <c r="BH16" s="25"/>
      <c r="BI16" s="25"/>
      <c r="BJ16" s="25"/>
      <c r="BK16" s="25"/>
      <c r="BL16" s="25"/>
      <c r="BM16" s="25"/>
      <c r="BN16" s="25"/>
      <c r="BO16" s="25"/>
      <c r="BP16" s="25"/>
      <c r="BQ16" s="25"/>
      <c r="BR16" s="25"/>
      <c r="BS16" s="25"/>
      <c r="BT16" s="25"/>
    </row>
    <row r="17" spans="1:72" x14ac:dyDescent="0.25">
      <c r="A17" s="9">
        <v>8</v>
      </c>
      <c r="B17" s="10" t="s">
        <v>80</v>
      </c>
      <c r="C17" s="10"/>
      <c r="D17" s="10" t="str">
        <f t="shared" si="0"/>
        <v>ADMINISTRACION</v>
      </c>
      <c r="E17" s="11" t="s">
        <v>81</v>
      </c>
      <c r="F17" s="51">
        <v>45292</v>
      </c>
      <c r="G17" s="13">
        <v>6</v>
      </c>
      <c r="H17" s="14" t="s">
        <v>82</v>
      </c>
      <c r="I17" s="35" t="s">
        <v>72</v>
      </c>
      <c r="J17" s="16">
        <v>31</v>
      </c>
      <c r="K17" s="17">
        <f t="shared" si="1"/>
        <v>216</v>
      </c>
      <c r="L17" s="16"/>
      <c r="M17" s="17" t="s">
        <v>61</v>
      </c>
      <c r="N17" s="17" t="s">
        <v>61</v>
      </c>
      <c r="O17" s="18" t="s">
        <v>83</v>
      </c>
      <c r="P17" s="19"/>
      <c r="Q17" s="19">
        <v>1025</v>
      </c>
      <c r="R17" s="19">
        <f t="shared" si="2"/>
        <v>1025</v>
      </c>
      <c r="S17" s="20">
        <f t="shared" si="18"/>
        <v>0</v>
      </c>
      <c r="T17" s="20"/>
      <c r="U17" s="20"/>
      <c r="V17" s="20" t="e">
        <f>'CTS '!#REF!</f>
        <v>#REF!</v>
      </c>
      <c r="W17" s="20"/>
      <c r="X17" s="20"/>
      <c r="Y17" s="20"/>
      <c r="Z17" s="20"/>
      <c r="AA17" s="20"/>
      <c r="AB17" s="21"/>
      <c r="AC17" s="19" t="e">
        <f t="shared" si="4"/>
        <v>#REF!</v>
      </c>
      <c r="AD17" s="19">
        <f t="shared" si="5"/>
        <v>0</v>
      </c>
      <c r="AE17" s="19">
        <f t="shared" si="6"/>
        <v>0</v>
      </c>
      <c r="AF17" s="19" t="e">
        <f t="shared" si="7"/>
        <v>#REF!</v>
      </c>
      <c r="AG17" s="19" t="e">
        <f t="shared" si="8"/>
        <v>#REF!</v>
      </c>
      <c r="AH17" s="19" t="e">
        <f t="shared" si="9"/>
        <v>#REF!</v>
      </c>
      <c r="AI17" s="19" t="e">
        <f t="shared" si="10"/>
        <v>#REF!</v>
      </c>
      <c r="AJ17" s="22"/>
      <c r="AK17" s="20"/>
      <c r="AL17" s="20"/>
      <c r="AM17" s="20"/>
      <c r="AN17" s="19" t="e">
        <f t="shared" si="11"/>
        <v>#REF!</v>
      </c>
      <c r="AO17" s="19" t="e">
        <f t="shared" si="12"/>
        <v>#REF!</v>
      </c>
      <c r="AP17" s="19"/>
      <c r="AQ17" s="23" t="e">
        <f t="shared" si="13"/>
        <v>#REF!</v>
      </c>
      <c r="AR17" s="20"/>
      <c r="AS17" s="19" t="e">
        <f t="shared" si="14"/>
        <v>#REF!</v>
      </c>
      <c r="AT17" s="19" t="e">
        <f t="shared" si="15"/>
        <v>#REF!</v>
      </c>
      <c r="AU17" s="24">
        <v>17.14</v>
      </c>
      <c r="AV17" s="20"/>
      <c r="AW17" s="20"/>
      <c r="AX17" s="19" t="e">
        <f t="shared" si="16"/>
        <v>#REF!</v>
      </c>
      <c r="AY17" s="6"/>
      <c r="AZ17" s="6"/>
      <c r="BA17" s="6"/>
      <c r="BB17" s="6"/>
      <c r="BC17" s="6"/>
      <c r="BD17" s="6"/>
      <c r="BE17" s="6"/>
      <c r="BF17" s="25"/>
      <c r="BG17" s="26" t="str">
        <f t="shared" si="17"/>
        <v>TRABAJADOR 8  ADMINISTRACION</v>
      </c>
      <c r="BH17" s="25"/>
      <c r="BI17" s="25"/>
      <c r="BJ17" s="25"/>
      <c r="BK17" s="25"/>
      <c r="BL17" s="25"/>
      <c r="BM17" s="25"/>
      <c r="BN17" s="25"/>
      <c r="BO17" s="25"/>
      <c r="BP17" s="25"/>
      <c r="BQ17" s="25"/>
      <c r="BR17" s="25"/>
      <c r="BS17" s="25"/>
      <c r="BT17" s="25"/>
    </row>
    <row r="18" spans="1:72" x14ac:dyDescent="0.25">
      <c r="A18" s="52"/>
      <c r="B18" s="53"/>
      <c r="C18" s="53"/>
      <c r="D18" s="53"/>
      <c r="E18" s="54"/>
      <c r="F18" s="33"/>
      <c r="G18" s="55"/>
      <c r="H18" s="56"/>
      <c r="I18" s="57"/>
      <c r="J18" s="16"/>
      <c r="K18" s="17"/>
      <c r="L18" s="58"/>
      <c r="M18" s="59"/>
      <c r="N18" s="59"/>
      <c r="O18" s="60"/>
      <c r="P18" s="61"/>
      <c r="Q18" s="61"/>
      <c r="R18" s="19"/>
      <c r="S18" s="62"/>
      <c r="T18" s="62"/>
      <c r="U18" s="62"/>
      <c r="V18" s="62"/>
      <c r="W18" s="62"/>
      <c r="X18" s="62"/>
      <c r="Y18" s="62"/>
      <c r="Z18" s="62"/>
      <c r="AA18" s="62"/>
      <c r="AB18" s="63"/>
      <c r="AC18" s="61"/>
      <c r="AD18" s="61"/>
      <c r="AE18" s="61"/>
      <c r="AF18" s="61"/>
      <c r="AG18" s="61"/>
      <c r="AH18" s="61"/>
      <c r="AI18" s="61"/>
      <c r="AJ18" s="64"/>
      <c r="AK18" s="62"/>
      <c r="AL18" s="62"/>
      <c r="AM18" s="62"/>
      <c r="AN18" s="61"/>
      <c r="AO18" s="61"/>
      <c r="AP18" s="65"/>
      <c r="AQ18" s="66"/>
      <c r="AR18" s="62"/>
      <c r="AS18" s="19"/>
      <c r="AT18" s="61"/>
      <c r="AU18" s="19"/>
      <c r="AV18" s="62"/>
      <c r="AW18" s="62"/>
      <c r="AX18" s="61"/>
      <c r="AY18" s="6"/>
      <c r="AZ18" s="6"/>
      <c r="BA18" s="6"/>
      <c r="BB18" s="6"/>
      <c r="BC18" s="6"/>
      <c r="BD18" s="6"/>
      <c r="BE18" s="6"/>
      <c r="BF18" s="67"/>
      <c r="BG18" s="67"/>
      <c r="BH18" s="67"/>
      <c r="BI18" s="67"/>
      <c r="BJ18" s="67"/>
      <c r="BK18" s="67"/>
      <c r="BL18" s="67"/>
      <c r="BM18" s="67"/>
      <c r="BN18" s="67"/>
      <c r="BO18" s="67"/>
      <c r="BP18" s="67"/>
      <c r="BQ18" s="67"/>
      <c r="BR18" s="67"/>
      <c r="BS18" s="67"/>
      <c r="BT18" s="67"/>
    </row>
    <row r="19" spans="1:72" x14ac:dyDescent="0.25">
      <c r="A19" s="52"/>
      <c r="B19" s="53"/>
      <c r="C19" s="53"/>
      <c r="D19" s="53"/>
      <c r="E19" s="54"/>
      <c r="F19" s="33"/>
      <c r="G19" s="55"/>
      <c r="H19" s="56"/>
      <c r="I19" s="57"/>
      <c r="J19" s="16"/>
      <c r="K19" s="17"/>
      <c r="L19" s="58"/>
      <c r="M19" s="59"/>
      <c r="N19" s="59"/>
      <c r="O19" s="60"/>
      <c r="P19" s="61"/>
      <c r="Q19" s="61"/>
      <c r="R19" s="19"/>
      <c r="S19" s="62"/>
      <c r="T19" s="62"/>
      <c r="U19" s="62"/>
      <c r="V19" s="62"/>
      <c r="W19" s="62"/>
      <c r="X19" s="62"/>
      <c r="Y19" s="62"/>
      <c r="Z19" s="62"/>
      <c r="AA19" s="62"/>
      <c r="AB19" s="63"/>
      <c r="AC19" s="61"/>
      <c r="AD19" s="61"/>
      <c r="AE19" s="61"/>
      <c r="AF19" s="61"/>
      <c r="AG19" s="61"/>
      <c r="AH19" s="61"/>
      <c r="AI19" s="61"/>
      <c r="AJ19" s="64"/>
      <c r="AK19" s="62"/>
      <c r="AL19" s="62"/>
      <c r="AM19" s="62"/>
      <c r="AN19" s="61"/>
      <c r="AO19" s="61"/>
      <c r="AP19" s="65"/>
      <c r="AQ19" s="66"/>
      <c r="AR19" s="62"/>
      <c r="AS19" s="19"/>
      <c r="AT19" s="61"/>
      <c r="AU19" s="19"/>
      <c r="AV19" s="62"/>
      <c r="AW19" s="62"/>
      <c r="AX19" s="61"/>
      <c r="AY19" s="6"/>
      <c r="AZ19" s="6"/>
      <c r="BA19" s="6"/>
      <c r="BB19" s="6"/>
      <c r="BC19" s="6"/>
      <c r="BD19" s="6"/>
      <c r="BE19" s="6"/>
      <c r="BF19" s="67"/>
      <c r="BG19" s="67"/>
      <c r="BH19" s="67"/>
      <c r="BI19" s="67"/>
      <c r="BJ19" s="67"/>
      <c r="BK19" s="67"/>
      <c r="BL19" s="67"/>
      <c r="BM19" s="67"/>
      <c r="BN19" s="67"/>
      <c r="BO19" s="67"/>
      <c r="BP19" s="67"/>
      <c r="BQ19" s="67"/>
      <c r="BR19" s="67"/>
      <c r="BS19" s="67"/>
      <c r="BT19" s="67"/>
    </row>
    <row r="20" spans="1:72" x14ac:dyDescent="0.25">
      <c r="A20" s="68"/>
      <c r="B20" s="68"/>
      <c r="C20" s="68"/>
      <c r="D20" s="68"/>
      <c r="E20" s="69"/>
      <c r="F20" s="70"/>
      <c r="G20" s="71"/>
      <c r="H20" s="71"/>
      <c r="I20" s="71"/>
      <c r="J20" s="71"/>
      <c r="K20" s="71"/>
      <c r="L20" s="71"/>
      <c r="M20" s="71">
        <f t="shared" ref="M20:N20" si="19">SUM(M10:M11)</f>
        <v>0</v>
      </c>
      <c r="N20" s="71">
        <f t="shared" si="19"/>
        <v>0</v>
      </c>
      <c r="O20" s="71"/>
      <c r="P20" s="72"/>
      <c r="Q20" s="71">
        <f t="shared" ref="Q20:R20" si="20">SUM(Q9:Q19)</f>
        <v>10025</v>
      </c>
      <c r="R20" s="71">
        <f t="shared" si="20"/>
        <v>10025</v>
      </c>
      <c r="S20" s="71">
        <f t="shared" ref="S20:AB20" si="21">SUM(S10:S19)</f>
        <v>0</v>
      </c>
      <c r="T20" s="71">
        <f t="shared" si="21"/>
        <v>0</v>
      </c>
      <c r="U20" s="71">
        <f t="shared" si="21"/>
        <v>0</v>
      </c>
      <c r="V20" s="71" t="e">
        <f t="shared" si="21"/>
        <v>#REF!</v>
      </c>
      <c r="W20" s="71">
        <f t="shared" si="21"/>
        <v>0</v>
      </c>
      <c r="X20" s="71">
        <f t="shared" si="21"/>
        <v>0</v>
      </c>
      <c r="Y20" s="71">
        <f t="shared" si="21"/>
        <v>0</v>
      </c>
      <c r="Z20" s="71">
        <f t="shared" si="21"/>
        <v>0</v>
      </c>
      <c r="AA20" s="71">
        <f t="shared" si="21"/>
        <v>0</v>
      </c>
      <c r="AB20" s="71">
        <f t="shared" si="21"/>
        <v>0</v>
      </c>
      <c r="AC20" s="71" t="e">
        <f t="shared" ref="AC20:AI20" si="22">SUM(AC9:AC19)</f>
        <v>#REF!</v>
      </c>
      <c r="AD20" s="73" t="e">
        <f t="shared" si="22"/>
        <v>#REF!</v>
      </c>
      <c r="AE20" s="71">
        <f t="shared" si="22"/>
        <v>0</v>
      </c>
      <c r="AF20" s="71" t="e">
        <f t="shared" si="22"/>
        <v>#REF!</v>
      </c>
      <c r="AG20" s="71" t="e">
        <f t="shared" si="22"/>
        <v>#REF!</v>
      </c>
      <c r="AH20" s="71" t="e">
        <f t="shared" si="22"/>
        <v>#REF!</v>
      </c>
      <c r="AI20" s="71" t="e">
        <f t="shared" si="22"/>
        <v>#REF!</v>
      </c>
      <c r="AJ20" s="71">
        <f t="shared" ref="AJ20:AM20" si="23">SUM(AJ10:AJ19)</f>
        <v>0</v>
      </c>
      <c r="AK20" s="71">
        <f t="shared" si="23"/>
        <v>0</v>
      </c>
      <c r="AL20" s="71">
        <f t="shared" si="23"/>
        <v>0</v>
      </c>
      <c r="AM20" s="71">
        <f t="shared" si="23"/>
        <v>0</v>
      </c>
      <c r="AN20" s="71" t="e">
        <f t="shared" ref="AN20:AO20" si="24">SUM(AN9:AN19)</f>
        <v>#REF!</v>
      </c>
      <c r="AO20" s="71" t="e">
        <f t="shared" si="24"/>
        <v>#REF!</v>
      </c>
      <c r="AP20" s="71">
        <f>SUM(AP10:AP19)</f>
        <v>0</v>
      </c>
      <c r="AQ20" s="71" t="e">
        <f>SUM(AQ9:AQ19)</f>
        <v>#REF!</v>
      </c>
      <c r="AR20" s="71">
        <f>SUM(AR10:AR19)</f>
        <v>0</v>
      </c>
      <c r="AS20" s="71" t="e">
        <f t="shared" ref="AS20:AU20" si="25">SUM(AS9:AS19)</f>
        <v>#REF!</v>
      </c>
      <c r="AT20" s="73" t="e">
        <f t="shared" si="25"/>
        <v>#REF!</v>
      </c>
      <c r="AU20" s="71">
        <f t="shared" si="25"/>
        <v>137.12</v>
      </c>
      <c r="AV20" s="71">
        <f t="shared" ref="AV20:AW20" si="26">SUM(AV10:AV19)</f>
        <v>0</v>
      </c>
      <c r="AW20" s="71">
        <f t="shared" si="26"/>
        <v>0</v>
      </c>
      <c r="AX20" s="71" t="e">
        <f>SUM(AX9:AX19)</f>
        <v>#REF!</v>
      </c>
      <c r="AY20" s="6"/>
      <c r="AZ20" s="6"/>
      <c r="BA20" s="6"/>
      <c r="BB20" s="6"/>
      <c r="BC20" s="6"/>
      <c r="BD20" s="6"/>
      <c r="BE20" s="6"/>
      <c r="BF20" s="3"/>
      <c r="BG20" s="3"/>
      <c r="BH20" s="3"/>
      <c r="BI20" s="3"/>
      <c r="BJ20" s="3"/>
      <c r="BK20" s="3"/>
      <c r="BL20" s="3"/>
      <c r="BM20" s="3"/>
      <c r="BN20" s="3"/>
      <c r="BO20" s="3"/>
      <c r="BP20" s="3"/>
      <c r="BQ20" s="3"/>
      <c r="BR20" s="3"/>
      <c r="BS20" s="3"/>
      <c r="BT20" s="3"/>
    </row>
    <row r="21" spans="1:72" x14ac:dyDescent="0.25">
      <c r="A21" s="74"/>
      <c r="B21" s="74"/>
      <c r="C21" s="74"/>
      <c r="D21" s="74"/>
      <c r="E21" s="75"/>
      <c r="F21" s="5"/>
      <c r="G21" s="76"/>
      <c r="H21" s="76"/>
      <c r="I21" s="76"/>
      <c r="J21" s="76"/>
      <c r="K21" s="76"/>
      <c r="L21" s="76"/>
      <c r="M21" s="76"/>
      <c r="N21" s="76"/>
      <c r="O21" s="76"/>
      <c r="P21" s="76"/>
      <c r="Q21" s="76">
        <f>Q20-R20</f>
        <v>0</v>
      </c>
      <c r="R21" s="76"/>
      <c r="S21" s="76"/>
      <c r="T21" s="76"/>
      <c r="U21" s="76"/>
      <c r="V21" s="76"/>
      <c r="W21" s="76"/>
      <c r="X21" s="76"/>
      <c r="Y21" s="76"/>
      <c r="Z21" s="76"/>
      <c r="AA21" s="76"/>
      <c r="AB21" s="76"/>
      <c r="AC21" s="76"/>
      <c r="AD21" s="76"/>
      <c r="AE21" s="76"/>
      <c r="AF21" s="76"/>
      <c r="AG21" s="76"/>
      <c r="AH21" s="76"/>
      <c r="AI21" s="76"/>
      <c r="AJ21" s="76"/>
      <c r="AK21" s="76"/>
      <c r="AL21" s="76"/>
      <c r="AM21" s="76"/>
      <c r="AN21" s="75"/>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row>
    <row r="22" spans="1:72" x14ac:dyDescent="0.25">
      <c r="A22" s="74"/>
      <c r="C22" s="77"/>
      <c r="D22" s="77"/>
      <c r="E22" s="77"/>
      <c r="F22" s="5"/>
      <c r="G22" s="77"/>
      <c r="H22" s="77"/>
      <c r="I22" s="77" t="str">
        <f t="shared" ref="I22:I30" si="27">CONCATENATE(B9," ",C9," ",D9)</f>
        <v xml:space="preserve">  </v>
      </c>
      <c r="J22" s="77"/>
      <c r="K22" s="77"/>
      <c r="L22" s="77"/>
      <c r="M22" s="77"/>
      <c r="N22" s="77"/>
      <c r="O22" s="77"/>
      <c r="P22" s="77"/>
      <c r="Q22" s="77"/>
      <c r="R22" s="77" t="e">
        <f>AT20+R20</f>
        <v>#REF!</v>
      </c>
      <c r="S22" s="4"/>
      <c r="T22" s="77"/>
      <c r="U22" s="77"/>
      <c r="V22" s="77"/>
      <c r="W22" s="77"/>
      <c r="X22" s="77"/>
      <c r="Y22" s="77"/>
      <c r="Z22" s="77"/>
      <c r="AA22" s="77"/>
      <c r="AB22" s="77"/>
      <c r="AC22" s="77"/>
      <c r="AD22" s="77"/>
      <c r="AE22" s="77"/>
      <c r="AF22" s="77"/>
      <c r="AG22" s="77"/>
      <c r="AH22" s="77"/>
      <c r="AI22" s="76"/>
      <c r="AJ22" s="77"/>
      <c r="AK22" s="77"/>
      <c r="AL22" s="77"/>
      <c r="AM22" s="77"/>
      <c r="AN22" s="76"/>
      <c r="AO22" s="77"/>
      <c r="AP22" s="77"/>
      <c r="AQ22" s="77"/>
      <c r="AR22" s="77"/>
      <c r="AS22" s="77"/>
      <c r="AT22" s="77"/>
      <c r="AU22" s="77"/>
      <c r="AV22" s="77"/>
      <c r="AW22" s="4"/>
      <c r="AX22" s="4"/>
      <c r="AY22" s="4"/>
      <c r="AZ22" s="4"/>
      <c r="BA22" s="4"/>
      <c r="BB22" s="4"/>
      <c r="BC22" s="4"/>
      <c r="BD22" s="4"/>
      <c r="BE22" s="4"/>
      <c r="BF22" s="4"/>
      <c r="BG22" s="4"/>
      <c r="BH22" s="4"/>
      <c r="BI22" s="4"/>
      <c r="BJ22" s="4"/>
      <c r="BK22" s="4"/>
      <c r="BL22" s="4"/>
      <c r="BM22" s="4"/>
      <c r="BN22" s="4"/>
      <c r="BO22" s="4"/>
      <c r="BP22" s="4"/>
      <c r="BQ22" s="4"/>
      <c r="BR22" s="4"/>
      <c r="BS22" s="4"/>
      <c r="BT22" s="4"/>
    </row>
    <row r="23" spans="1:72" x14ac:dyDescent="0.25">
      <c r="A23" s="74"/>
      <c r="C23" s="4"/>
      <c r="D23" s="4"/>
      <c r="E23" s="4"/>
      <c r="F23" s="5"/>
      <c r="G23" s="4"/>
      <c r="H23" s="77"/>
      <c r="I23" s="77" t="str">
        <f t="shared" si="27"/>
        <v>TRABAJADOR 1  VENTAS</v>
      </c>
      <c r="J23" s="4"/>
      <c r="K23" s="4"/>
      <c r="L23" s="4"/>
      <c r="M23" s="4"/>
      <c r="N23" s="4"/>
      <c r="O23" s="4"/>
      <c r="P23" s="4"/>
      <c r="Q23" s="4"/>
      <c r="R23" s="4"/>
      <c r="S23" s="4"/>
      <c r="T23" s="77"/>
      <c r="U23" s="77"/>
      <c r="V23" s="77"/>
      <c r="W23" s="77"/>
      <c r="X23" s="77"/>
      <c r="Y23" s="4"/>
      <c r="Z23" s="4"/>
      <c r="AA23" s="4"/>
      <c r="AB23" s="4"/>
      <c r="AC23" s="4"/>
      <c r="AD23" s="4"/>
      <c r="AE23" s="4"/>
      <c r="AF23" s="4"/>
      <c r="AG23" s="4"/>
      <c r="AH23" s="4"/>
      <c r="AI23" s="77"/>
      <c r="AJ23" s="76"/>
      <c r="AK23" s="4"/>
      <c r="AL23" s="4"/>
      <c r="AM23" s="4"/>
      <c r="AN23" s="76"/>
      <c r="AO23" s="77"/>
      <c r="AP23" s="4"/>
      <c r="AQ23" s="4"/>
      <c r="AR23" s="4"/>
      <c r="AS23" s="77"/>
      <c r="AT23" s="77"/>
      <c r="AU23" s="78"/>
      <c r="AV23" s="78"/>
      <c r="AW23" s="78"/>
      <c r="AX23" s="78"/>
      <c r="AY23" s="4"/>
      <c r="AZ23" s="4"/>
      <c r="BA23" s="4"/>
      <c r="BB23" s="4"/>
      <c r="BC23" s="4"/>
      <c r="BD23" s="4"/>
      <c r="BE23" s="4"/>
      <c r="BF23" s="4"/>
      <c r="BG23" s="4"/>
      <c r="BH23" s="4"/>
      <c r="BI23" s="4"/>
      <c r="BJ23" s="4"/>
      <c r="BK23" s="4"/>
      <c r="BL23" s="4"/>
      <c r="BM23" s="4"/>
      <c r="BN23" s="4"/>
      <c r="BO23" s="4"/>
      <c r="BP23" s="4"/>
      <c r="BQ23" s="4"/>
      <c r="BR23" s="4"/>
      <c r="BS23" s="4"/>
      <c r="BT23" s="4"/>
    </row>
    <row r="24" spans="1:72" x14ac:dyDescent="0.25">
      <c r="A24" s="74"/>
      <c r="C24" s="74"/>
      <c r="D24" s="74"/>
      <c r="E24" s="77"/>
      <c r="F24" s="5"/>
      <c r="G24" s="77"/>
      <c r="H24" s="77"/>
      <c r="I24" s="77" t="str">
        <f t="shared" si="27"/>
        <v>TRABAJADOR 2  LOGISTICO</v>
      </c>
      <c r="J24" s="77"/>
      <c r="K24" s="77"/>
      <c r="L24" s="77"/>
      <c r="M24" s="77"/>
      <c r="N24" s="77"/>
      <c r="O24" s="77"/>
      <c r="P24" s="77"/>
      <c r="Q24" s="77"/>
      <c r="R24" s="77"/>
      <c r="S24" s="77"/>
      <c r="T24" s="77"/>
      <c r="U24" s="77"/>
      <c r="V24" s="77"/>
      <c r="W24" s="77"/>
      <c r="X24" s="77"/>
      <c r="Y24" s="4"/>
      <c r="Z24" s="4"/>
      <c r="AA24" s="4"/>
      <c r="AB24" s="4"/>
      <c r="AC24" s="79"/>
      <c r="AD24" s="4"/>
      <c r="AE24" s="4"/>
      <c r="AF24" s="4"/>
      <c r="AG24" s="4"/>
      <c r="AH24" s="4"/>
      <c r="AI24" s="77"/>
      <c r="AJ24" s="77"/>
      <c r="AK24" s="77"/>
      <c r="AL24" s="77"/>
      <c r="AM24" s="77"/>
      <c r="AN24" s="77"/>
      <c r="AO24" s="77"/>
      <c r="AP24" s="77"/>
      <c r="AQ24" s="77"/>
      <c r="AR24" s="77"/>
      <c r="AS24" s="77"/>
      <c r="AT24" s="80"/>
      <c r="AU24" s="78"/>
      <c r="AV24" s="78"/>
      <c r="AW24" s="78"/>
      <c r="AX24" s="78"/>
      <c r="AY24" s="4"/>
      <c r="AZ24" s="4"/>
      <c r="BA24" s="4"/>
      <c r="BB24" s="4"/>
      <c r="BC24" s="4"/>
      <c r="BD24" s="4"/>
      <c r="BE24" s="4"/>
      <c r="BF24" s="4"/>
      <c r="BG24" s="4"/>
      <c r="BH24" s="4"/>
      <c r="BI24" s="4"/>
      <c r="BJ24" s="4"/>
      <c r="BK24" s="4"/>
      <c r="BL24" s="4"/>
      <c r="BM24" s="4"/>
      <c r="BN24" s="4"/>
      <c r="BO24" s="4"/>
      <c r="BP24" s="4"/>
      <c r="BQ24" s="4"/>
      <c r="BR24" s="4"/>
      <c r="BS24" s="4"/>
      <c r="BT24" s="4"/>
    </row>
    <row r="25" spans="1:72" x14ac:dyDescent="0.25">
      <c r="A25" s="81"/>
      <c r="C25" s="4"/>
      <c r="D25" s="74"/>
      <c r="E25" s="77"/>
      <c r="F25" s="5"/>
      <c r="G25" s="77"/>
      <c r="H25" s="77"/>
      <c r="I25" s="77" t="str">
        <f t="shared" si="27"/>
        <v>TRABAJADOR 3  VENTAS</v>
      </c>
      <c r="J25" s="77"/>
      <c r="K25" s="77"/>
      <c r="L25" s="77"/>
      <c r="M25" s="77"/>
      <c r="N25" s="77"/>
      <c r="O25" s="77"/>
      <c r="P25" s="77"/>
      <c r="Q25" s="77"/>
      <c r="R25" s="4"/>
      <c r="S25" s="4"/>
      <c r="T25" s="77"/>
      <c r="U25" s="77"/>
      <c r="V25" s="77"/>
      <c r="W25" s="77"/>
      <c r="X25" s="77"/>
      <c r="Y25" s="4"/>
      <c r="Z25" s="4"/>
      <c r="AA25" s="4"/>
      <c r="AB25" s="4"/>
      <c r="AC25" s="4"/>
      <c r="AD25" s="4"/>
      <c r="AE25" s="4"/>
      <c r="AF25" s="4"/>
      <c r="AG25" s="4"/>
      <c r="AH25" s="4"/>
      <c r="AI25" s="77"/>
      <c r="AJ25" s="82"/>
      <c r="AK25" s="77"/>
      <c r="AL25" s="77"/>
      <c r="AM25" s="77"/>
      <c r="AN25" s="77"/>
      <c r="AO25" s="77"/>
      <c r="AP25" s="77"/>
      <c r="AQ25" s="77"/>
      <c r="AR25" s="77"/>
      <c r="AS25" s="77"/>
      <c r="AT25" s="80"/>
      <c r="AU25" s="78"/>
      <c r="AV25" s="78"/>
      <c r="AW25" s="78"/>
      <c r="AX25" s="78"/>
      <c r="AY25" s="4"/>
      <c r="AZ25" s="4"/>
      <c r="BA25" s="4"/>
      <c r="BB25" s="4"/>
      <c r="BC25" s="4"/>
      <c r="BD25" s="4"/>
      <c r="BE25" s="4"/>
      <c r="BF25" s="4"/>
      <c r="BG25" s="4"/>
      <c r="BH25" s="4"/>
      <c r="BI25" s="4"/>
      <c r="BJ25" s="4"/>
      <c r="BK25" s="4"/>
      <c r="BL25" s="4"/>
      <c r="BM25" s="4"/>
      <c r="BN25" s="4"/>
      <c r="BO25" s="4"/>
      <c r="BP25" s="4"/>
      <c r="BQ25" s="4"/>
      <c r="BR25" s="4"/>
      <c r="BS25" s="4"/>
      <c r="BT25" s="4"/>
    </row>
    <row r="26" spans="1:72" x14ac:dyDescent="0.25">
      <c r="A26" s="83"/>
      <c r="C26" s="4"/>
      <c r="D26" s="74"/>
      <c r="E26" s="77"/>
      <c r="F26" s="5"/>
      <c r="G26" s="77"/>
      <c r="H26" s="77"/>
      <c r="I26" s="77" t="str">
        <f t="shared" si="27"/>
        <v>TRABAJADOR 4  ADMINISTRACION</v>
      </c>
      <c r="J26" s="77"/>
      <c r="K26" s="77"/>
      <c r="L26" s="77"/>
      <c r="M26" s="77"/>
      <c r="N26" s="77"/>
      <c r="O26" s="4"/>
      <c r="P26" s="4"/>
      <c r="Q26" s="4"/>
      <c r="R26" s="4"/>
      <c r="S26" s="4"/>
      <c r="T26" s="77"/>
      <c r="U26" s="77"/>
      <c r="V26" s="77"/>
      <c r="W26" s="77"/>
      <c r="X26" s="77"/>
      <c r="Y26" s="4"/>
      <c r="Z26" s="4"/>
      <c r="AA26" s="4"/>
      <c r="AB26" s="4"/>
      <c r="AC26" s="4"/>
      <c r="AD26" s="4"/>
      <c r="AE26" s="4"/>
      <c r="AF26" s="4"/>
      <c r="AG26" s="4"/>
      <c r="AH26" s="4"/>
      <c r="AI26" s="77">
        <f>+AI25-AI23</f>
        <v>0</v>
      </c>
      <c r="AJ26" s="82"/>
      <c r="AK26" s="82"/>
      <c r="AL26" s="82"/>
      <c r="AM26" s="77"/>
      <c r="AN26" s="77"/>
      <c r="AO26" s="77"/>
      <c r="AP26" s="82"/>
      <c r="AQ26" s="82"/>
      <c r="AR26" s="82"/>
      <c r="AS26" s="82"/>
      <c r="AT26" s="82"/>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5"/>
    </row>
    <row r="27" spans="1:72" x14ac:dyDescent="0.25">
      <c r="A27" s="84"/>
      <c r="C27" s="4"/>
      <c r="D27" s="74"/>
      <c r="E27" s="4"/>
      <c r="F27" s="5"/>
      <c r="G27" s="4"/>
      <c r="H27" s="77"/>
      <c r="I27" s="77" t="str">
        <f t="shared" si="27"/>
        <v>TRABAJADOR 5  VENTAS</v>
      </c>
      <c r="J27" s="4"/>
      <c r="K27" s="4"/>
      <c r="L27" s="4"/>
      <c r="M27" s="4"/>
      <c r="N27" s="4"/>
      <c r="O27" s="77"/>
      <c r="P27" s="77"/>
      <c r="Q27" s="77"/>
      <c r="R27" s="77"/>
      <c r="S27" s="77"/>
      <c r="T27" s="4"/>
      <c r="U27" s="4"/>
      <c r="V27" s="4"/>
      <c r="W27" s="4"/>
      <c r="X27" s="86"/>
      <c r="Y27" s="4"/>
      <c r="Z27" s="4"/>
      <c r="AA27" s="4"/>
      <c r="AB27" s="4"/>
      <c r="AC27" s="4"/>
      <c r="AD27" s="4"/>
      <c r="AE27" s="4"/>
      <c r="AF27" s="4"/>
      <c r="AG27" s="4"/>
      <c r="AH27" s="4"/>
      <c r="AI27" s="86"/>
      <c r="AJ27" s="87"/>
      <c r="AK27" s="88"/>
      <c r="AL27" s="89"/>
      <c r="AM27" s="77"/>
      <c r="AN27" s="77"/>
      <c r="AO27" s="89"/>
      <c r="AP27" s="89"/>
      <c r="AQ27" s="89"/>
      <c r="AR27" s="89"/>
      <c r="AS27" s="87"/>
      <c r="AT27" s="90"/>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5"/>
    </row>
    <row r="28" spans="1:72" x14ac:dyDescent="0.25">
      <c r="A28" s="84"/>
      <c r="C28" s="4"/>
      <c r="D28" s="74"/>
      <c r="E28" s="91"/>
      <c r="F28" s="5"/>
      <c r="G28" s="4"/>
      <c r="H28" s="77"/>
      <c r="I28" s="77" t="str">
        <f t="shared" si="27"/>
        <v>TRABAJADOR 6  ADMINISTRACION</v>
      </c>
      <c r="J28" s="91"/>
      <c r="K28" s="4"/>
      <c r="L28" s="4"/>
      <c r="M28" s="4"/>
      <c r="N28" s="4"/>
      <c r="O28" s="77"/>
      <c r="P28" s="77"/>
      <c r="Q28" s="77"/>
      <c r="R28" s="4"/>
      <c r="S28" s="4"/>
      <c r="T28" s="4"/>
      <c r="U28" s="4"/>
      <c r="V28" s="4"/>
      <c r="W28" s="4"/>
      <c r="X28" s="4"/>
      <c r="Y28" s="4"/>
      <c r="Z28" s="4"/>
      <c r="AA28" s="4"/>
      <c r="AB28" s="4"/>
      <c r="AC28" s="4"/>
      <c r="AD28" s="4"/>
      <c r="AE28" s="4"/>
      <c r="AF28" s="4"/>
      <c r="AG28" s="4"/>
      <c r="AH28" s="4"/>
      <c r="AI28" s="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5"/>
    </row>
    <row r="29" spans="1:72" x14ac:dyDescent="0.25">
      <c r="A29" s="84"/>
      <c r="C29" s="4"/>
      <c r="D29" s="74" t="str">
        <f t="shared" ref="D29:D30" si="28">CONCATENATE(B20," ",C20," ",D20)</f>
        <v xml:space="preserve">  </v>
      </c>
      <c r="E29" s="91"/>
      <c r="F29" s="5"/>
      <c r="G29" s="4"/>
      <c r="H29" s="77"/>
      <c r="I29" s="77" t="str">
        <f t="shared" si="27"/>
        <v>TRABAJADOR 7  VENTAS</v>
      </c>
      <c r="J29" s="91"/>
      <c r="K29" s="4"/>
      <c r="L29" s="4"/>
      <c r="M29" s="4"/>
      <c r="N29" s="4"/>
      <c r="O29" s="4"/>
      <c r="P29" s="4"/>
      <c r="Q29" s="4"/>
      <c r="R29" s="4"/>
      <c r="S29" s="4"/>
      <c r="T29" s="91"/>
      <c r="U29" s="91"/>
      <c r="V29" s="91"/>
      <c r="W29" s="4"/>
      <c r="X29" s="92"/>
      <c r="Y29" s="4"/>
      <c r="Z29" s="4"/>
      <c r="AA29" s="4"/>
      <c r="AB29" s="4"/>
      <c r="AC29" s="4"/>
      <c r="AD29" s="4"/>
      <c r="AE29" s="4"/>
      <c r="AF29" s="4"/>
      <c r="AG29" s="4"/>
      <c r="AH29" s="4"/>
      <c r="AI29" s="4"/>
      <c r="AJ29" s="84"/>
      <c r="AK29" s="84"/>
      <c r="AL29" s="84"/>
      <c r="AM29" s="84"/>
      <c r="AN29" s="93" t="s">
        <v>84</v>
      </c>
      <c r="AO29" s="94" t="s">
        <v>85</v>
      </c>
      <c r="AP29" s="94" t="s">
        <v>86</v>
      </c>
      <c r="AQ29" s="84"/>
      <c r="AR29" s="95"/>
      <c r="AS29" s="95"/>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5"/>
    </row>
    <row r="30" spans="1:72" ht="15.75" customHeight="1" x14ac:dyDescent="0.25">
      <c r="A30" s="84"/>
      <c r="C30" s="4"/>
      <c r="D30" s="74" t="str">
        <f t="shared" si="28"/>
        <v xml:space="preserve">  </v>
      </c>
      <c r="E30" s="91"/>
      <c r="F30" s="5"/>
      <c r="G30" s="4"/>
      <c r="H30" s="96"/>
      <c r="I30" s="77" t="str">
        <f t="shared" si="27"/>
        <v>TRABAJADOR 8  ADMINISTRACION</v>
      </c>
      <c r="J30" s="91"/>
      <c r="K30" s="4"/>
      <c r="L30" s="4"/>
      <c r="M30" s="4"/>
      <c r="N30" s="4"/>
      <c r="O30" s="77"/>
      <c r="P30" s="77"/>
      <c r="Q30" s="77"/>
      <c r="R30" s="77"/>
      <c r="S30" s="77"/>
      <c r="T30" s="4"/>
      <c r="U30" s="4"/>
      <c r="V30" s="4"/>
      <c r="W30" s="92"/>
      <c r="X30" s="92"/>
      <c r="Y30" s="4"/>
      <c r="Z30" s="4"/>
      <c r="AA30" s="4"/>
      <c r="AB30" s="4"/>
      <c r="AC30" s="4"/>
      <c r="AD30" s="4"/>
      <c r="AE30" s="4"/>
      <c r="AF30" s="4"/>
      <c r="AG30" s="4"/>
      <c r="AH30" s="4"/>
      <c r="AI30" s="4"/>
      <c r="AJ30" s="84"/>
      <c r="AK30" s="84"/>
      <c r="AL30" s="84"/>
      <c r="AM30" s="84"/>
      <c r="AN30" s="97" t="s">
        <v>87</v>
      </c>
      <c r="AO30" s="97" t="s">
        <v>88</v>
      </c>
      <c r="AP30" s="98">
        <v>1025</v>
      </c>
      <c r="AQ30" s="84"/>
      <c r="AR30" s="84"/>
      <c r="AS30" s="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5"/>
    </row>
    <row r="31" spans="1:72" ht="15.75" customHeight="1" x14ac:dyDescent="0.25">
      <c r="A31" s="84"/>
      <c r="B31" s="4"/>
      <c r="C31" s="4"/>
      <c r="D31" s="96"/>
      <c r="E31" s="91"/>
      <c r="F31" s="5"/>
      <c r="G31" s="4"/>
      <c r="H31" s="96"/>
      <c r="I31" s="4"/>
      <c r="J31" s="4"/>
      <c r="K31" s="91"/>
      <c r="L31" s="4"/>
      <c r="M31" s="4"/>
      <c r="N31" s="4"/>
      <c r="O31" s="77"/>
      <c r="P31" s="77"/>
      <c r="Q31" s="77"/>
      <c r="R31" s="4"/>
      <c r="S31" s="4"/>
      <c r="T31" s="4"/>
      <c r="U31" s="4"/>
      <c r="V31" s="4"/>
      <c r="W31" s="92"/>
      <c r="X31" s="92"/>
      <c r="Y31" s="4"/>
      <c r="Z31" s="4"/>
      <c r="AA31" s="4"/>
      <c r="AB31" s="4"/>
      <c r="AC31" s="4"/>
      <c r="AD31" s="4"/>
      <c r="AE31" s="4"/>
      <c r="AF31" s="4"/>
      <c r="AG31" s="4"/>
      <c r="AH31" s="4"/>
      <c r="AI31" s="77"/>
      <c r="AJ31" s="82"/>
      <c r="AK31" s="84"/>
      <c r="AL31" s="84"/>
      <c r="AM31" s="84"/>
      <c r="AN31" s="97" t="s">
        <v>89</v>
      </c>
      <c r="AO31" s="97" t="s">
        <v>90</v>
      </c>
      <c r="AP31" s="98">
        <f>AP30*10%</f>
        <v>102.5</v>
      </c>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5"/>
    </row>
    <row r="32" spans="1:72" ht="15.75" customHeight="1" x14ac:dyDescent="0.25">
      <c r="A32" s="84"/>
      <c r="B32" s="4"/>
      <c r="C32" s="4"/>
      <c r="D32" s="96"/>
      <c r="E32" s="91"/>
      <c r="F32" s="5"/>
      <c r="G32" s="4"/>
      <c r="H32" s="96"/>
      <c r="I32" s="91"/>
      <c r="J32" s="91"/>
      <c r="K32" s="4"/>
      <c r="L32" s="4"/>
      <c r="M32" s="4"/>
      <c r="N32" s="4"/>
      <c r="O32" s="4"/>
      <c r="P32" s="4"/>
      <c r="Q32" s="4"/>
      <c r="R32" s="4"/>
      <c r="S32" s="4"/>
      <c r="T32" s="4"/>
      <c r="U32" s="4"/>
      <c r="V32" s="4"/>
      <c r="W32" s="92"/>
      <c r="X32" s="92"/>
      <c r="Y32" s="4"/>
      <c r="Z32" s="4"/>
      <c r="AA32" s="4"/>
      <c r="AB32" s="4"/>
      <c r="AC32" s="4"/>
      <c r="AD32" s="4"/>
      <c r="AE32" s="4"/>
      <c r="AF32" s="4"/>
      <c r="AG32" s="4"/>
      <c r="AH32" s="4"/>
      <c r="AI32" s="76"/>
      <c r="AJ32" s="84"/>
      <c r="AK32" s="84"/>
      <c r="AL32" s="84"/>
      <c r="AM32" s="84"/>
      <c r="AN32" s="97" t="s">
        <v>91</v>
      </c>
      <c r="AO32" s="97" t="s">
        <v>92</v>
      </c>
      <c r="AP32" s="99">
        <v>0.09</v>
      </c>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5"/>
    </row>
    <row r="33" spans="1:72" ht="15.75" customHeight="1" x14ac:dyDescent="0.25">
      <c r="A33" s="84"/>
      <c r="B33" s="4"/>
      <c r="C33" s="4"/>
      <c r="D33" s="96"/>
      <c r="E33" s="91"/>
      <c r="F33" s="5"/>
      <c r="G33" s="4"/>
      <c r="H33" s="4"/>
      <c r="I33" s="4"/>
      <c r="J33" s="4"/>
      <c r="K33" s="4"/>
      <c r="L33" s="4"/>
      <c r="M33" s="4"/>
      <c r="N33" s="4"/>
      <c r="O33" s="77"/>
      <c r="P33" s="77"/>
      <c r="Q33" s="77"/>
      <c r="R33" s="77"/>
      <c r="S33" s="4"/>
      <c r="T33" s="4"/>
      <c r="U33" s="4"/>
      <c r="V33" s="4"/>
      <c r="W33" s="92"/>
      <c r="X33" s="92"/>
      <c r="Y33" s="4"/>
      <c r="Z33" s="4"/>
      <c r="AA33" s="4"/>
      <c r="AB33" s="4"/>
      <c r="AC33" s="4"/>
      <c r="AD33" s="4"/>
      <c r="AE33" s="4"/>
      <c r="AF33" s="4"/>
      <c r="AG33" s="4"/>
      <c r="AH33" s="4"/>
      <c r="AI33" s="4"/>
      <c r="AJ33" s="84"/>
      <c r="AK33" s="84"/>
      <c r="AL33" s="84"/>
      <c r="AM33" s="84"/>
      <c r="AN33" s="97" t="s">
        <v>93</v>
      </c>
      <c r="AO33" s="97" t="s">
        <v>94</v>
      </c>
      <c r="AP33" s="100">
        <v>5</v>
      </c>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5"/>
    </row>
    <row r="34" spans="1:72" ht="15.75" customHeight="1" x14ac:dyDescent="0.25">
      <c r="A34" s="84"/>
      <c r="B34" s="4"/>
      <c r="C34" s="4"/>
      <c r="D34" s="96"/>
      <c r="E34" s="91"/>
      <c r="F34" s="5"/>
      <c r="G34" s="4"/>
      <c r="H34" s="101"/>
      <c r="I34" s="4"/>
      <c r="J34" s="4"/>
      <c r="K34" s="4"/>
      <c r="L34" s="4"/>
      <c r="M34" s="4"/>
      <c r="N34" s="4"/>
      <c r="O34" s="77"/>
      <c r="P34" s="77"/>
      <c r="Q34" s="77"/>
      <c r="R34" s="77"/>
      <c r="S34" s="4"/>
      <c r="T34" s="4"/>
      <c r="U34" s="4"/>
      <c r="V34" s="4"/>
      <c r="W34" s="92"/>
      <c r="X34" s="92"/>
      <c r="Y34" s="4"/>
      <c r="Z34" s="4"/>
      <c r="AA34" s="4"/>
      <c r="AB34" s="76"/>
      <c r="AC34" s="4"/>
      <c r="AD34" s="4"/>
      <c r="AE34" s="4"/>
      <c r="AF34" s="4"/>
      <c r="AG34" s="4"/>
      <c r="AH34" s="4"/>
      <c r="AI34" s="4"/>
      <c r="AJ34" s="84"/>
      <c r="AK34" s="84"/>
      <c r="AL34" s="84"/>
      <c r="AM34" s="84"/>
      <c r="AN34" s="97" t="s">
        <v>95</v>
      </c>
      <c r="AO34" s="97" t="s">
        <v>95</v>
      </c>
      <c r="AP34" s="102">
        <v>1.23E-2</v>
      </c>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5"/>
    </row>
    <row r="35" spans="1:72" ht="15.75" customHeight="1" x14ac:dyDescent="0.25">
      <c r="A35" s="84"/>
      <c r="B35" s="4"/>
      <c r="C35" s="4"/>
      <c r="D35" s="96"/>
      <c r="E35" s="91"/>
      <c r="F35" s="5"/>
      <c r="G35" s="4"/>
      <c r="H35" s="101"/>
      <c r="I35" s="4"/>
      <c r="J35" s="4"/>
      <c r="K35" s="4"/>
      <c r="L35" s="4"/>
      <c r="M35" s="4"/>
      <c r="N35" s="4"/>
      <c r="O35" s="77"/>
      <c r="P35" s="77"/>
      <c r="Q35" s="77"/>
      <c r="R35" s="77" t="s">
        <v>96</v>
      </c>
      <c r="S35" s="4"/>
      <c r="T35" s="4"/>
      <c r="U35" s="4"/>
      <c r="V35" s="4"/>
      <c r="W35" s="92"/>
      <c r="X35" s="92"/>
      <c r="Y35" s="4"/>
      <c r="Z35" s="4"/>
      <c r="AA35" s="4"/>
      <c r="AB35" s="76"/>
      <c r="AC35" s="4"/>
      <c r="AD35" s="4"/>
      <c r="AE35" s="4"/>
      <c r="AF35" s="4"/>
      <c r="AG35" s="4"/>
      <c r="AH35" s="4"/>
      <c r="AI35" s="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5"/>
    </row>
    <row r="36" spans="1:72" ht="15.75" customHeight="1" x14ac:dyDescent="0.25">
      <c r="A36" s="84"/>
      <c r="B36" s="4"/>
      <c r="C36" s="4"/>
      <c r="D36" s="96"/>
      <c r="E36" s="91"/>
      <c r="F36" s="5"/>
      <c r="G36" s="4"/>
      <c r="H36" s="4"/>
      <c r="I36" s="4"/>
      <c r="J36" s="4"/>
      <c r="K36" s="4"/>
      <c r="L36" s="4"/>
      <c r="M36" s="4"/>
      <c r="N36" s="4"/>
      <c r="O36" s="77"/>
      <c r="P36" s="77"/>
      <c r="Q36" s="77"/>
      <c r="R36" s="77"/>
      <c r="S36" s="4"/>
      <c r="T36" s="4"/>
      <c r="U36" s="4"/>
      <c r="V36" s="4"/>
      <c r="W36" s="92"/>
      <c r="X36" s="92"/>
      <c r="Y36" s="4"/>
      <c r="Z36" s="4"/>
      <c r="AA36" s="4"/>
      <c r="AB36" s="76"/>
      <c r="AC36" s="4"/>
      <c r="AD36" s="4"/>
      <c r="AE36" s="4"/>
      <c r="AF36" s="4"/>
      <c r="AG36" s="4"/>
      <c r="AH36" s="4"/>
      <c r="AI36" s="87"/>
      <c r="AJ36" s="87"/>
      <c r="AK36" s="87"/>
      <c r="AL36" s="87"/>
      <c r="AM36" s="87"/>
      <c r="AN36" s="87"/>
      <c r="AO36" s="87"/>
      <c r="AP36" s="87"/>
      <c r="AQ36" s="87"/>
      <c r="AR36" s="87"/>
      <c r="AS36" s="87"/>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5"/>
    </row>
    <row r="37" spans="1:72" ht="15.75" customHeight="1" x14ac:dyDescent="0.25">
      <c r="A37" s="103"/>
      <c r="B37" s="104"/>
      <c r="C37" s="104"/>
      <c r="D37" s="105"/>
      <c r="E37" s="106"/>
      <c r="F37" s="107"/>
      <c r="G37" s="104"/>
      <c r="H37" s="108"/>
      <c r="I37" s="104"/>
      <c r="J37" s="104"/>
      <c r="K37" s="104"/>
      <c r="L37" s="104"/>
      <c r="M37" s="104"/>
      <c r="N37" s="104"/>
      <c r="O37" s="77"/>
      <c r="P37" s="77"/>
      <c r="Q37" s="77"/>
      <c r="R37" s="77"/>
      <c r="S37" s="4"/>
      <c r="T37" s="104"/>
      <c r="U37" s="104"/>
      <c r="V37" s="104"/>
      <c r="W37" s="109"/>
      <c r="X37" s="109"/>
      <c r="Y37" s="104"/>
      <c r="Z37" s="104"/>
      <c r="AA37" s="4"/>
      <c r="AB37" s="76"/>
      <c r="AC37" s="4"/>
      <c r="AD37" s="4"/>
      <c r="AE37" s="4"/>
      <c r="AF37" s="4"/>
      <c r="AG37" s="4"/>
      <c r="AH37" s="4"/>
      <c r="AI37" s="104"/>
      <c r="AJ37" s="103"/>
      <c r="AK37" s="103"/>
      <c r="AL37" s="103"/>
      <c r="AM37" s="103"/>
      <c r="AN37" s="110" t="s">
        <v>84</v>
      </c>
      <c r="AO37" s="111" t="s">
        <v>85</v>
      </c>
      <c r="AP37" s="111" t="s">
        <v>53</v>
      </c>
      <c r="AQ37" s="111" t="s">
        <v>54</v>
      </c>
      <c r="AR37" s="111" t="s">
        <v>97</v>
      </c>
      <c r="AS37" s="112"/>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13"/>
    </row>
    <row r="38" spans="1:72" ht="15.75" customHeight="1" x14ac:dyDescent="0.25">
      <c r="A38" s="84"/>
      <c r="B38" s="4"/>
      <c r="C38" s="4"/>
      <c r="D38" s="96"/>
      <c r="E38" s="91"/>
      <c r="F38" s="5"/>
      <c r="G38" s="4"/>
      <c r="H38" s="101"/>
      <c r="I38" s="4"/>
      <c r="J38" s="4"/>
      <c r="K38" s="4"/>
      <c r="L38" s="4"/>
      <c r="M38" s="4"/>
      <c r="N38" s="4"/>
      <c r="O38" s="77"/>
      <c r="P38" s="77"/>
      <c r="Q38" s="77"/>
      <c r="R38" s="77"/>
      <c r="S38" s="4"/>
      <c r="T38" s="4"/>
      <c r="U38" s="4"/>
      <c r="V38" s="4"/>
      <c r="W38" s="92"/>
      <c r="X38" s="92"/>
      <c r="Y38" s="4"/>
      <c r="Z38" s="4"/>
      <c r="AA38" s="4"/>
      <c r="AB38" s="76"/>
      <c r="AC38" s="4"/>
      <c r="AD38" s="4"/>
      <c r="AE38" s="4"/>
      <c r="AF38" s="4"/>
      <c r="AG38" s="4"/>
      <c r="AH38" s="4"/>
      <c r="AI38" s="4"/>
      <c r="AJ38" s="84"/>
      <c r="AK38" s="84"/>
      <c r="AL38" s="84"/>
      <c r="AM38" s="84"/>
      <c r="AN38" s="97" t="s">
        <v>52</v>
      </c>
      <c r="AO38" s="97" t="s">
        <v>98</v>
      </c>
      <c r="AP38" s="102">
        <v>0.13</v>
      </c>
      <c r="AQ38" s="102"/>
      <c r="AR38" s="99"/>
      <c r="AS38" s="114">
        <f>AP38</f>
        <v>0.13</v>
      </c>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5"/>
    </row>
    <row r="39" spans="1:72" ht="15.75" customHeight="1" x14ac:dyDescent="0.25">
      <c r="A39" s="84"/>
      <c r="B39" s="4"/>
      <c r="C39" s="4"/>
      <c r="D39" s="96"/>
      <c r="E39" s="91"/>
      <c r="F39" s="5"/>
      <c r="G39" s="4"/>
      <c r="H39" s="4"/>
      <c r="I39" s="4"/>
      <c r="J39" s="4"/>
      <c r="K39" s="4"/>
      <c r="L39" s="4"/>
      <c r="M39" s="4"/>
      <c r="N39" s="4"/>
      <c r="O39" s="77"/>
      <c r="P39" s="77"/>
      <c r="Q39" s="77"/>
      <c r="R39" s="77"/>
      <c r="S39" s="4"/>
      <c r="T39" s="4"/>
      <c r="U39" s="4"/>
      <c r="V39" s="4"/>
      <c r="W39" s="4"/>
      <c r="X39" s="4"/>
      <c r="Y39" s="4"/>
      <c r="Z39" s="4"/>
      <c r="AA39" s="4"/>
      <c r="AB39" s="76"/>
      <c r="AC39" s="4"/>
      <c r="AD39" s="4"/>
      <c r="AE39" s="4"/>
      <c r="AF39" s="4"/>
      <c r="AG39" s="4"/>
      <c r="AH39" s="4"/>
      <c r="AI39" s="4"/>
      <c r="AJ39" s="84"/>
      <c r="AK39" s="84"/>
      <c r="AL39" s="84"/>
      <c r="AM39" s="84"/>
      <c r="AN39" s="97" t="s">
        <v>99</v>
      </c>
      <c r="AO39" s="97"/>
      <c r="AP39" s="102">
        <v>0.1</v>
      </c>
      <c r="AQ39" s="102">
        <v>1.7000000000000001E-2</v>
      </c>
      <c r="AR39" s="102">
        <v>1.47E-2</v>
      </c>
      <c r="AS39" s="115">
        <f t="shared" ref="AS39:AS41" si="29">AP39+AQ39+AR39</f>
        <v>0.13170000000000001</v>
      </c>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5"/>
    </row>
    <row r="40" spans="1:72" ht="15.75" customHeight="1" x14ac:dyDescent="0.25">
      <c r="A40" s="84"/>
      <c r="B40" s="4"/>
      <c r="C40" s="4"/>
      <c r="D40" s="96"/>
      <c r="E40" s="91"/>
      <c r="F40" s="5"/>
      <c r="G40" s="4"/>
      <c r="H40" s="101"/>
      <c r="I40" s="4"/>
      <c r="J40" s="4"/>
      <c r="K40" s="4"/>
      <c r="L40" s="4"/>
      <c r="M40" s="4"/>
      <c r="N40" s="4"/>
      <c r="O40" s="77"/>
      <c r="P40" s="77"/>
      <c r="Q40" s="77"/>
      <c r="R40" s="77"/>
      <c r="S40" s="4"/>
      <c r="T40" s="91"/>
      <c r="U40" s="91"/>
      <c r="V40" s="91"/>
      <c r="W40" s="116"/>
      <c r="X40" s="116"/>
      <c r="Y40" s="4"/>
      <c r="Z40" s="4"/>
      <c r="AA40" s="4"/>
      <c r="AB40" s="76"/>
      <c r="AC40" s="4"/>
      <c r="AD40" s="4"/>
      <c r="AE40" s="4"/>
      <c r="AF40" s="4"/>
      <c r="AG40" s="4"/>
      <c r="AH40" s="4"/>
      <c r="AI40" s="4"/>
      <c r="AJ40" s="84"/>
      <c r="AK40" s="84"/>
      <c r="AL40" s="84"/>
      <c r="AM40" s="84"/>
      <c r="AN40" s="117" t="s">
        <v>83</v>
      </c>
      <c r="AO40" s="97"/>
      <c r="AP40" s="102">
        <v>0.1</v>
      </c>
      <c r="AQ40" s="102">
        <v>1.7000000000000001E-2</v>
      </c>
      <c r="AR40" s="118">
        <v>0</v>
      </c>
      <c r="AS40" s="115">
        <f t="shared" si="29"/>
        <v>0.11700000000000001</v>
      </c>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5"/>
    </row>
    <row r="41" spans="1:72" ht="15.75" customHeight="1" x14ac:dyDescent="0.25">
      <c r="A41" s="84"/>
      <c r="B41" s="4"/>
      <c r="C41" s="4"/>
      <c r="D41" s="96"/>
      <c r="E41" s="91"/>
      <c r="F41" s="5"/>
      <c r="G41" s="4"/>
      <c r="H41" s="101"/>
      <c r="I41" s="4"/>
      <c r="J41" s="4"/>
      <c r="K41" s="4"/>
      <c r="L41" s="4"/>
      <c r="M41" s="4"/>
      <c r="N41" s="4"/>
      <c r="O41" s="4"/>
      <c r="P41" s="4"/>
      <c r="Q41" s="4"/>
      <c r="R41" s="4"/>
      <c r="S41" s="4"/>
      <c r="T41" s="4"/>
      <c r="U41" s="4"/>
      <c r="V41" s="4"/>
      <c r="W41" s="4"/>
      <c r="X41" s="92"/>
      <c r="Y41" s="4"/>
      <c r="Z41" s="4"/>
      <c r="AA41" s="4"/>
      <c r="AB41" s="76"/>
      <c r="AC41" s="4"/>
      <c r="AD41" s="4"/>
      <c r="AE41" s="4"/>
      <c r="AF41" s="4"/>
      <c r="AG41" s="4"/>
      <c r="AH41" s="4"/>
      <c r="AI41" s="77"/>
      <c r="AJ41" s="84"/>
      <c r="AK41" s="84"/>
      <c r="AL41" s="84"/>
      <c r="AM41" s="84"/>
      <c r="AN41" s="97" t="s">
        <v>100</v>
      </c>
      <c r="AO41" s="97" t="s">
        <v>101</v>
      </c>
      <c r="AP41" s="102">
        <v>0.1</v>
      </c>
      <c r="AQ41" s="102">
        <v>1.7000000000000001E-2</v>
      </c>
      <c r="AR41" s="102">
        <v>1.55E-2</v>
      </c>
      <c r="AS41" s="115">
        <f t="shared" si="29"/>
        <v>0.13250000000000001</v>
      </c>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5"/>
    </row>
    <row r="42" spans="1:72" ht="15.75" customHeight="1" x14ac:dyDescent="0.25">
      <c r="A42" s="84"/>
      <c r="B42" s="4"/>
      <c r="C42" s="4"/>
      <c r="D42" s="96"/>
      <c r="E42" s="91"/>
      <c r="F42" s="5"/>
      <c r="G42" s="4"/>
      <c r="H42" s="4"/>
      <c r="I42" s="4"/>
      <c r="J42" s="4"/>
      <c r="K42" s="4"/>
      <c r="L42" s="4"/>
      <c r="M42" s="4"/>
      <c r="N42" s="4"/>
      <c r="O42" s="4"/>
      <c r="P42" s="4"/>
      <c r="Q42" s="4"/>
      <c r="R42" s="4"/>
      <c r="S42" s="4"/>
      <c r="T42" s="4"/>
      <c r="U42" s="4"/>
      <c r="V42" s="4"/>
      <c r="W42" s="92"/>
      <c r="X42" s="92"/>
      <c r="Y42" s="4"/>
      <c r="Z42" s="4"/>
      <c r="AA42" s="4"/>
      <c r="AB42" s="76"/>
      <c r="AC42" s="4"/>
      <c r="AD42" s="4"/>
      <c r="AE42" s="4"/>
      <c r="AF42" s="4"/>
      <c r="AG42" s="4"/>
      <c r="AH42" s="4"/>
      <c r="AI42" s="77"/>
      <c r="AJ42" s="84"/>
      <c r="AK42" s="84"/>
      <c r="AL42" s="84"/>
      <c r="AM42" s="84"/>
      <c r="AN42" s="97"/>
      <c r="AO42" s="97"/>
      <c r="AP42" s="102">
        <v>0.1</v>
      </c>
      <c r="AQ42" s="102">
        <v>1.7000000000000001E-2</v>
      </c>
      <c r="AR42" s="102"/>
      <c r="AS42" s="115"/>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5"/>
    </row>
    <row r="43" spans="1:72" ht="15.75" customHeight="1" x14ac:dyDescent="0.25">
      <c r="A43" s="84"/>
      <c r="B43" s="4"/>
      <c r="C43" s="4"/>
      <c r="D43" s="96"/>
      <c r="E43" s="91"/>
      <c r="F43" s="5"/>
      <c r="G43" s="4"/>
      <c r="H43" s="101"/>
      <c r="I43" s="4"/>
      <c r="J43" s="4"/>
      <c r="K43" s="4"/>
      <c r="L43" s="4"/>
      <c r="M43" s="4"/>
      <c r="N43" s="4"/>
      <c r="O43" s="4"/>
      <c r="P43" s="4"/>
      <c r="Q43" s="4"/>
      <c r="R43" s="4"/>
      <c r="S43" s="4"/>
      <c r="T43" s="4"/>
      <c r="U43" s="4"/>
      <c r="V43" s="4"/>
      <c r="W43" s="92"/>
      <c r="X43" s="92"/>
      <c r="Y43" s="4"/>
      <c r="Z43" s="4"/>
      <c r="AA43" s="4"/>
      <c r="AB43" s="76"/>
      <c r="AC43" s="4"/>
      <c r="AD43" s="4"/>
      <c r="AE43" s="4"/>
      <c r="AF43" s="4"/>
      <c r="AG43" s="4"/>
      <c r="AH43" s="4"/>
      <c r="AI43" s="77"/>
      <c r="AJ43" s="84"/>
      <c r="AK43" s="84"/>
      <c r="AL43" s="84"/>
      <c r="AM43" s="84"/>
      <c r="AN43" s="117" t="s">
        <v>62</v>
      </c>
      <c r="AO43" s="97" t="s">
        <v>101</v>
      </c>
      <c r="AP43" s="102">
        <v>0.1</v>
      </c>
      <c r="AQ43" s="102">
        <v>1.7000000000000001E-2</v>
      </c>
      <c r="AR43" s="118">
        <v>0</v>
      </c>
      <c r="AS43" s="115">
        <f t="shared" ref="AS43:AS47" si="30">AP43+AQ43+AR43</f>
        <v>0.11700000000000001</v>
      </c>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5"/>
    </row>
    <row r="44" spans="1:72" ht="15.75" customHeight="1" x14ac:dyDescent="0.25">
      <c r="A44" s="84"/>
      <c r="B44" s="4"/>
      <c r="C44" s="4"/>
      <c r="D44" s="96"/>
      <c r="E44" s="91"/>
      <c r="F44" s="5"/>
      <c r="G44" s="4"/>
      <c r="H44" s="101"/>
      <c r="I44" s="4"/>
      <c r="J44" s="4"/>
      <c r="K44" s="4"/>
      <c r="L44" s="119"/>
      <c r="M44" s="119"/>
      <c r="N44" s="119"/>
      <c r="O44" s="119"/>
      <c r="P44" s="4"/>
      <c r="Q44" s="4"/>
      <c r="R44" s="4"/>
      <c r="S44" s="4"/>
      <c r="T44" s="4"/>
      <c r="U44" s="4"/>
      <c r="V44" s="4"/>
      <c r="W44" s="92"/>
      <c r="X44" s="92"/>
      <c r="Y44" s="4"/>
      <c r="Z44" s="4"/>
      <c r="AA44" s="4"/>
      <c r="AB44" s="76"/>
      <c r="AC44" s="4"/>
      <c r="AD44" s="4"/>
      <c r="AE44" s="4"/>
      <c r="AF44" s="4"/>
      <c r="AG44" s="4"/>
      <c r="AH44" s="4"/>
      <c r="AI44" s="77"/>
      <c r="AJ44" s="84"/>
      <c r="AK44" s="84"/>
      <c r="AL44" s="84"/>
      <c r="AM44" s="84"/>
      <c r="AN44" s="97" t="s">
        <v>102</v>
      </c>
      <c r="AO44" s="97" t="s">
        <v>103</v>
      </c>
      <c r="AP44" s="102">
        <v>0.1</v>
      </c>
      <c r="AQ44" s="102">
        <v>1.7000000000000001E-2</v>
      </c>
      <c r="AR44" s="120">
        <v>1.6E-2</v>
      </c>
      <c r="AS44" s="115">
        <f t="shared" si="30"/>
        <v>0.13300000000000001</v>
      </c>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5"/>
    </row>
    <row r="45" spans="1:72" ht="15.75" customHeight="1" x14ac:dyDescent="0.25">
      <c r="A45" s="84"/>
      <c r="B45" s="4"/>
      <c r="C45" s="4"/>
      <c r="D45" s="96"/>
      <c r="E45" s="91"/>
      <c r="F45" s="5"/>
      <c r="G45" s="4"/>
      <c r="H45" s="4"/>
      <c r="I45" s="4"/>
      <c r="J45" s="4"/>
      <c r="K45" s="4"/>
      <c r="L45" s="4"/>
      <c r="M45" s="4"/>
      <c r="N45" s="4"/>
      <c r="O45" s="119"/>
      <c r="P45" s="4"/>
      <c r="Q45" s="4"/>
      <c r="R45" s="4"/>
      <c r="S45" s="4"/>
      <c r="T45" s="4"/>
      <c r="U45" s="4"/>
      <c r="V45" s="4"/>
      <c r="W45" s="92"/>
      <c r="X45" s="92"/>
      <c r="Y45" s="4"/>
      <c r="Z45" s="4"/>
      <c r="AA45" s="4"/>
      <c r="AB45" s="76"/>
      <c r="AC45" s="4"/>
      <c r="AD45" s="4"/>
      <c r="AE45" s="4"/>
      <c r="AF45" s="4"/>
      <c r="AG45" s="4"/>
      <c r="AH45" s="4"/>
      <c r="AI45" s="77"/>
      <c r="AJ45" s="84"/>
      <c r="AK45" s="84"/>
      <c r="AL45" s="84"/>
      <c r="AM45" s="84"/>
      <c r="AN45" s="117" t="s">
        <v>104</v>
      </c>
      <c r="AO45" s="97" t="s">
        <v>103</v>
      </c>
      <c r="AP45" s="102">
        <v>0.1</v>
      </c>
      <c r="AQ45" s="102">
        <v>1.7000000000000001E-2</v>
      </c>
      <c r="AR45" s="118">
        <v>0</v>
      </c>
      <c r="AS45" s="115">
        <f t="shared" si="30"/>
        <v>0.11700000000000001</v>
      </c>
      <c r="AT45" s="84">
        <f>AS45*1400</f>
        <v>163.80000000000001</v>
      </c>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5"/>
    </row>
    <row r="46" spans="1:72" ht="15.75" customHeight="1" x14ac:dyDescent="0.25">
      <c r="A46" s="84"/>
      <c r="B46" s="4"/>
      <c r="C46" s="4"/>
      <c r="D46" s="96"/>
      <c r="E46" s="91"/>
      <c r="F46" s="5"/>
      <c r="G46" s="4"/>
      <c r="H46" s="101"/>
      <c r="I46" s="4"/>
      <c r="J46" s="4"/>
      <c r="K46" s="4"/>
      <c r="L46" s="4"/>
      <c r="M46" s="4"/>
      <c r="N46" s="4"/>
      <c r="O46" s="121"/>
      <c r="P46" s="4"/>
      <c r="Q46" s="4"/>
      <c r="R46" s="4"/>
      <c r="S46" s="4"/>
      <c r="T46" s="4"/>
      <c r="U46" s="4"/>
      <c r="V46" s="4"/>
      <c r="W46" s="92"/>
      <c r="X46" s="92"/>
      <c r="Y46" s="4"/>
      <c r="Z46" s="4"/>
      <c r="AA46" s="4"/>
      <c r="AB46" s="76"/>
      <c r="AC46" s="4"/>
      <c r="AD46" s="4"/>
      <c r="AE46" s="4"/>
      <c r="AF46" s="4"/>
      <c r="AG46" s="4"/>
      <c r="AH46" s="4"/>
      <c r="AI46" s="4"/>
      <c r="AJ46" s="84"/>
      <c r="AK46" s="84"/>
      <c r="AL46" s="84"/>
      <c r="AM46" s="84"/>
      <c r="AN46" s="122" t="s">
        <v>105</v>
      </c>
      <c r="AO46" s="123" t="s">
        <v>106</v>
      </c>
      <c r="AP46" s="102">
        <v>0.1</v>
      </c>
      <c r="AQ46" s="102">
        <v>1.7000000000000001E-2</v>
      </c>
      <c r="AR46" s="120">
        <v>1.6899999999999998E-2</v>
      </c>
      <c r="AS46" s="115">
        <f t="shared" si="30"/>
        <v>0.13390000000000002</v>
      </c>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5"/>
    </row>
    <row r="47" spans="1:72" ht="15.75" customHeight="1" x14ac:dyDescent="0.25">
      <c r="A47" s="4"/>
      <c r="B47" s="4"/>
      <c r="C47" s="4"/>
      <c r="D47" s="96"/>
      <c r="E47" s="91"/>
      <c r="F47" s="5"/>
      <c r="G47" s="4"/>
      <c r="H47" s="101"/>
      <c r="I47" s="4"/>
      <c r="J47" s="4"/>
      <c r="K47" s="4"/>
      <c r="L47" s="4"/>
      <c r="M47" s="4"/>
      <c r="N47" s="4"/>
      <c r="O47" s="4"/>
      <c r="P47" s="4"/>
      <c r="Q47" s="4"/>
      <c r="R47" s="4"/>
      <c r="S47" s="4"/>
      <c r="T47" s="4"/>
      <c r="U47" s="4"/>
      <c r="V47" s="4"/>
      <c r="W47" s="4"/>
      <c r="X47" s="4"/>
      <c r="Y47" s="4"/>
      <c r="Z47" s="4"/>
      <c r="AA47" s="4"/>
      <c r="AB47" s="76"/>
      <c r="AC47" s="4"/>
      <c r="AD47" s="4"/>
      <c r="AE47" s="4"/>
      <c r="AF47" s="4"/>
      <c r="AG47" s="4"/>
      <c r="AH47" s="4"/>
      <c r="AI47" s="4"/>
      <c r="AJ47" s="4"/>
      <c r="AK47" s="4"/>
      <c r="AL47" s="4"/>
      <c r="AM47" s="4"/>
      <c r="AN47" s="124" t="s">
        <v>107</v>
      </c>
      <c r="AO47" s="125" t="s">
        <v>106</v>
      </c>
      <c r="AP47" s="102">
        <v>0.1</v>
      </c>
      <c r="AQ47" s="102">
        <v>1.7000000000000001E-2</v>
      </c>
      <c r="AR47" s="126">
        <v>0</v>
      </c>
      <c r="AS47" s="115">
        <f t="shared" si="30"/>
        <v>0.11700000000000001</v>
      </c>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row>
    <row r="48" spans="1:72" ht="15.75" customHeight="1" x14ac:dyDescent="0.25">
      <c r="A48" s="4"/>
      <c r="B48" s="4"/>
      <c r="C48" s="4"/>
      <c r="D48" s="96"/>
      <c r="E48" s="91"/>
      <c r="F48" s="5"/>
      <c r="G48" s="4"/>
      <c r="H48" s="4"/>
      <c r="I48" s="4"/>
      <c r="J48" s="4"/>
      <c r="K48" s="4"/>
      <c r="L48" s="4"/>
      <c r="M48" s="4"/>
      <c r="N48" s="4"/>
      <c r="O48" s="4"/>
      <c r="P48" s="4"/>
      <c r="Q48" s="4"/>
      <c r="R48" s="4"/>
      <c r="S48" s="4"/>
      <c r="T48" s="4"/>
      <c r="U48" s="4"/>
      <c r="V48" s="4"/>
      <c r="W48" s="4"/>
      <c r="X48" s="3"/>
      <c r="Y48" s="4"/>
      <c r="Z48" s="4"/>
      <c r="AA48" s="4"/>
      <c r="AB48" s="76"/>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row>
    <row r="49" spans="1:72" ht="15.75" customHeight="1" x14ac:dyDescent="0.25">
      <c r="A49" s="4"/>
      <c r="B49" s="4"/>
      <c r="C49" s="4"/>
      <c r="D49" s="96"/>
      <c r="E49" s="91"/>
      <c r="F49" s="5"/>
      <c r="G49" s="4"/>
      <c r="H49" s="101"/>
      <c r="I49" s="4"/>
      <c r="J49" s="4"/>
      <c r="K49" s="4"/>
      <c r="L49" s="4"/>
      <c r="M49" s="4"/>
      <c r="N49" s="4"/>
      <c r="O49" s="4"/>
      <c r="P49" s="4"/>
      <c r="Q49" s="4"/>
      <c r="R49" s="4"/>
      <c r="S49" s="4"/>
      <c r="T49" s="4"/>
      <c r="U49" s="4"/>
      <c r="V49" s="4"/>
      <c r="W49" s="4"/>
      <c r="X49" s="4"/>
      <c r="Y49" s="4"/>
      <c r="Z49" s="4"/>
      <c r="AA49" s="4"/>
      <c r="AB49" s="76"/>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row>
    <row r="50" spans="1:72" ht="15.75" customHeight="1" x14ac:dyDescent="0.25">
      <c r="A50" s="4"/>
      <c r="B50" s="4"/>
      <c r="C50" s="4"/>
      <c r="D50" s="96"/>
      <c r="E50" s="91"/>
      <c r="F50" s="5"/>
      <c r="G50" s="4"/>
      <c r="H50" s="101"/>
      <c r="I50" s="4"/>
      <c r="J50" s="4"/>
      <c r="K50" s="4"/>
      <c r="L50" s="4"/>
      <c r="M50" s="4"/>
      <c r="N50" s="4"/>
      <c r="O50" s="4"/>
      <c r="P50" s="4"/>
      <c r="Q50" s="4"/>
      <c r="R50" s="4"/>
      <c r="S50" s="4"/>
      <c r="T50" s="4"/>
      <c r="U50" s="4"/>
      <c r="V50" s="4"/>
      <c r="W50" s="4"/>
      <c r="X50" s="4"/>
      <c r="Y50" s="4"/>
      <c r="Z50" s="4"/>
      <c r="AA50" s="4"/>
      <c r="AB50" s="76"/>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row>
    <row r="51" spans="1:72" ht="15.75" customHeight="1" x14ac:dyDescent="0.25">
      <c r="A51" s="4"/>
      <c r="B51" s="4"/>
      <c r="C51" s="4"/>
      <c r="D51" s="96"/>
      <c r="E51" s="91"/>
      <c r="F51" s="5"/>
      <c r="G51" s="4"/>
      <c r="H51" s="4"/>
      <c r="I51" s="4"/>
      <c r="J51" s="4"/>
      <c r="K51" s="4"/>
      <c r="L51" s="4"/>
      <c r="M51" s="4"/>
      <c r="N51" s="4"/>
      <c r="O51" s="4"/>
      <c r="P51" s="4"/>
      <c r="Q51" s="4"/>
      <c r="R51" s="4"/>
      <c r="S51" s="4"/>
      <c r="T51" s="4"/>
      <c r="U51" s="4"/>
      <c r="V51" s="4"/>
      <c r="W51" s="4"/>
      <c r="X51" s="4"/>
      <c r="Y51" s="4"/>
      <c r="Z51" s="4"/>
      <c r="AA51" s="4"/>
      <c r="AB51" s="76"/>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row>
    <row r="52" spans="1:72" ht="15.75" customHeight="1" x14ac:dyDescent="0.25">
      <c r="A52" s="4"/>
      <c r="B52" s="4"/>
      <c r="C52" s="4"/>
      <c r="D52" s="96"/>
      <c r="E52" s="91"/>
      <c r="F52" s="5"/>
      <c r="G52" s="4"/>
      <c r="H52" s="10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row>
    <row r="53" spans="1:72" ht="15.75" customHeight="1" x14ac:dyDescent="0.25">
      <c r="A53" s="4"/>
      <c r="B53" s="4"/>
      <c r="C53" s="4"/>
      <c r="D53" s="96"/>
      <c r="E53" s="91"/>
      <c r="F53" s="5"/>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row>
    <row r="54" spans="1:72" ht="15.75" customHeight="1" x14ac:dyDescent="0.25">
      <c r="A54" s="4"/>
      <c r="B54" s="4"/>
      <c r="C54" s="4"/>
      <c r="D54" s="96"/>
      <c r="E54" s="91"/>
      <c r="F54" s="5"/>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row>
    <row r="55" spans="1:72" ht="15.75" customHeight="1" x14ac:dyDescent="0.25">
      <c r="A55" s="4"/>
      <c r="B55" s="4"/>
      <c r="C55" s="4"/>
      <c r="D55" s="96"/>
      <c r="E55" s="91"/>
      <c r="F55" s="5"/>
      <c r="G55" s="4"/>
      <c r="H55" s="10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row>
    <row r="56" spans="1:72" ht="15.75" customHeight="1" x14ac:dyDescent="0.25">
      <c r="A56" s="4"/>
      <c r="B56" s="4"/>
      <c r="C56" s="4"/>
      <c r="D56" s="96"/>
      <c r="E56" s="91"/>
      <c r="F56" s="5"/>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row>
    <row r="57" spans="1:72" ht="15.75" customHeight="1" x14ac:dyDescent="0.25">
      <c r="A57" s="4"/>
      <c r="B57" s="4"/>
      <c r="C57" s="4"/>
      <c r="D57" s="96"/>
      <c r="E57" s="91"/>
      <c r="F57" s="5"/>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row>
    <row r="58" spans="1:72" ht="15.75" customHeight="1" x14ac:dyDescent="0.25">
      <c r="A58" s="4"/>
      <c r="B58" s="4"/>
      <c r="C58" s="4"/>
      <c r="D58" s="96"/>
      <c r="E58" s="91"/>
      <c r="F58" s="5"/>
      <c r="G58" s="4"/>
      <c r="H58" s="10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row>
    <row r="59" spans="1:72" ht="15.75" customHeight="1" x14ac:dyDescent="0.25">
      <c r="A59" s="4"/>
      <c r="B59" s="4"/>
      <c r="C59" s="4"/>
      <c r="D59" s="96"/>
      <c r="E59" s="91"/>
      <c r="F59" s="5"/>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row>
    <row r="60" spans="1:72" ht="15.75" customHeight="1" x14ac:dyDescent="0.25">
      <c r="A60" s="4"/>
      <c r="B60" s="4"/>
      <c r="C60" s="4"/>
      <c r="D60" s="96"/>
      <c r="E60" s="91"/>
      <c r="F60" s="5"/>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row>
    <row r="61" spans="1:72" ht="15.75" customHeight="1" x14ac:dyDescent="0.25">
      <c r="A61" s="4"/>
      <c r="B61" s="4"/>
      <c r="C61" s="4"/>
      <c r="D61" s="4"/>
      <c r="E61" s="4"/>
      <c r="F61" s="5"/>
      <c r="G61" s="4"/>
      <c r="H61" s="10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row>
    <row r="62" spans="1:72" ht="15.75" customHeight="1" x14ac:dyDescent="0.25">
      <c r="A62" s="4"/>
      <c r="B62" s="4"/>
      <c r="C62" s="4"/>
      <c r="D62" s="4"/>
      <c r="E62" s="4"/>
      <c r="F62" s="5"/>
      <c r="G62" s="4"/>
      <c r="H62" s="127"/>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row>
    <row r="63" spans="1:72" ht="15.75" customHeight="1" x14ac:dyDescent="0.25">
      <c r="A63" s="4"/>
      <c r="B63" s="4"/>
      <c r="C63" s="4"/>
      <c r="D63" s="4"/>
      <c r="E63" s="4"/>
      <c r="F63" s="5"/>
      <c r="G63" s="4"/>
      <c r="H63" s="127"/>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row>
    <row r="64" spans="1:72" ht="15.75" customHeight="1" x14ac:dyDescent="0.25">
      <c r="A64" s="4"/>
      <c r="B64" s="4"/>
      <c r="C64" s="4"/>
      <c r="D64" s="4"/>
      <c r="E64" s="4"/>
      <c r="F64" s="5"/>
      <c r="G64" s="4"/>
      <c r="H64" s="10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row>
    <row r="65" spans="1:72" ht="15.75" customHeight="1" x14ac:dyDescent="0.25">
      <c r="A65" s="4"/>
      <c r="B65" s="4"/>
      <c r="C65" s="4"/>
      <c r="D65" s="4"/>
      <c r="E65" s="4"/>
      <c r="F65" s="5"/>
      <c r="G65" s="4"/>
      <c r="H65" s="10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row>
    <row r="66" spans="1:72" ht="15.75" customHeight="1" x14ac:dyDescent="0.25">
      <c r="A66" s="4"/>
      <c r="B66" s="4"/>
      <c r="C66" s="4"/>
      <c r="D66" s="96"/>
      <c r="E66" s="4"/>
      <c r="F66" s="5"/>
      <c r="G66" s="4"/>
      <c r="H66" s="10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row>
    <row r="67" spans="1:72" ht="15.75" customHeight="1" x14ac:dyDescent="0.25">
      <c r="A67" s="4"/>
      <c r="B67" s="4"/>
      <c r="C67" s="4"/>
      <c r="D67" s="96"/>
      <c r="E67" s="4"/>
      <c r="F67" s="5"/>
      <c r="G67" s="4"/>
      <c r="H67" s="10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row>
    <row r="68" spans="1:72" ht="15.75" customHeight="1" x14ac:dyDescent="0.25">
      <c r="A68" s="4"/>
      <c r="B68" s="4"/>
      <c r="C68" s="4"/>
      <c r="D68" s="96"/>
      <c r="E68" s="4"/>
      <c r="F68" s="5"/>
      <c r="G68" s="4"/>
      <c r="H68" s="10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row>
    <row r="69" spans="1:72" ht="15.75" customHeight="1" x14ac:dyDescent="0.25">
      <c r="A69" s="4"/>
      <c r="B69" s="4"/>
      <c r="C69" s="4"/>
      <c r="D69" s="96"/>
      <c r="E69" s="4"/>
      <c r="F69" s="5"/>
      <c r="G69" s="4"/>
      <c r="H69" s="10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row>
    <row r="70" spans="1:72" ht="15.75" customHeight="1" x14ac:dyDescent="0.25">
      <c r="A70" s="4"/>
      <c r="B70" s="4"/>
      <c r="C70" s="4"/>
      <c r="D70" s="96"/>
      <c r="E70" s="4"/>
      <c r="F70" s="5"/>
      <c r="G70" s="4"/>
      <c r="H70" s="7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row>
    <row r="71" spans="1:72" ht="15.75" customHeight="1" x14ac:dyDescent="0.25">
      <c r="A71" s="4"/>
      <c r="B71" s="4"/>
      <c r="C71" s="4"/>
      <c r="D71" s="96"/>
      <c r="E71" s="4"/>
      <c r="F71" s="5"/>
      <c r="G71" s="4"/>
      <c r="H71" s="7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row>
    <row r="72" spans="1:72" ht="15.75" customHeight="1" x14ac:dyDescent="0.25">
      <c r="A72" s="4"/>
      <c r="B72" s="4"/>
      <c r="C72" s="4"/>
      <c r="D72" s="96"/>
      <c r="E72" s="4"/>
      <c r="F72" s="5"/>
      <c r="G72" s="4"/>
      <c r="H72" s="7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row>
    <row r="73" spans="1:72" ht="15.75" customHeight="1" x14ac:dyDescent="0.25">
      <c r="A73" s="4"/>
      <c r="B73" s="4"/>
      <c r="C73" s="4"/>
      <c r="D73" s="96"/>
      <c r="E73" s="4"/>
      <c r="F73" s="5"/>
      <c r="G73" s="4"/>
      <c r="H73" s="7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row>
    <row r="74" spans="1:72" ht="15.75" customHeight="1" x14ac:dyDescent="0.25">
      <c r="A74" s="4"/>
      <c r="B74" s="4"/>
      <c r="C74" s="4"/>
      <c r="D74" s="96"/>
      <c r="E74" s="4"/>
      <c r="F74" s="5"/>
      <c r="G74" s="4"/>
      <c r="H74" s="7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row>
    <row r="75" spans="1:72" ht="15.75" customHeight="1" x14ac:dyDescent="0.25">
      <c r="A75" s="4"/>
      <c r="B75" s="4"/>
      <c r="C75" s="4"/>
      <c r="D75" s="96"/>
      <c r="E75" s="4"/>
      <c r="F75" s="5"/>
      <c r="G75" s="4"/>
      <c r="H75" s="7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row>
    <row r="76" spans="1:72" ht="15.75" customHeight="1" x14ac:dyDescent="0.25">
      <c r="A76" s="4"/>
      <c r="B76" s="4"/>
      <c r="C76" s="4"/>
      <c r="D76" s="96"/>
      <c r="E76" s="4"/>
      <c r="F76" s="5"/>
      <c r="G76" s="4"/>
      <c r="H76" s="7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row>
    <row r="77" spans="1:72" ht="15.75" customHeight="1" x14ac:dyDescent="0.25">
      <c r="A77" s="4"/>
      <c r="B77" s="4"/>
      <c r="C77" s="4"/>
      <c r="D77" s="96"/>
      <c r="E77" s="4"/>
      <c r="F77" s="5"/>
      <c r="G77" s="4"/>
      <c r="H77" s="7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row>
    <row r="78" spans="1:72" ht="15.75" customHeight="1" x14ac:dyDescent="0.25">
      <c r="A78" s="4"/>
      <c r="B78" s="4"/>
      <c r="C78" s="4"/>
      <c r="D78" s="96"/>
      <c r="E78" s="4"/>
      <c r="F78" s="5"/>
      <c r="G78" s="4"/>
      <c r="H78" s="7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row>
    <row r="79" spans="1:72" ht="15.75" customHeight="1" x14ac:dyDescent="0.25">
      <c r="A79" s="4"/>
      <c r="B79" s="4"/>
      <c r="C79" s="4"/>
      <c r="D79" s="96"/>
      <c r="E79" s="4"/>
      <c r="F79" s="5"/>
      <c r="G79" s="4"/>
      <c r="H79" s="7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row>
    <row r="80" spans="1:72" ht="15.75" customHeight="1" x14ac:dyDescent="0.25">
      <c r="A80" s="4"/>
      <c r="B80" s="4"/>
      <c r="C80" s="4"/>
      <c r="D80" s="96"/>
      <c r="E80" s="4"/>
      <c r="F80" s="5"/>
      <c r="G80" s="4"/>
      <c r="H80" s="7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row>
    <row r="81" spans="1:72" ht="15.75" customHeight="1" x14ac:dyDescent="0.25">
      <c r="A81" s="4"/>
      <c r="B81" s="4"/>
      <c r="C81" s="4"/>
      <c r="D81" s="96"/>
      <c r="E81" s="4"/>
      <c r="F81" s="5"/>
      <c r="G81" s="4"/>
      <c r="H81" s="7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row>
    <row r="82" spans="1:72" ht="15.75" customHeight="1" x14ac:dyDescent="0.25">
      <c r="A82" s="4"/>
      <c r="B82" s="4"/>
      <c r="C82" s="4"/>
      <c r="D82" s="96"/>
      <c r="E82" s="4"/>
      <c r="F82" s="5"/>
      <c r="G82" s="4"/>
      <c r="H82" s="7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row>
    <row r="83" spans="1:72" ht="15.75" customHeight="1" x14ac:dyDescent="0.25">
      <c r="A83" s="4"/>
      <c r="B83" s="4"/>
      <c r="C83" s="4"/>
      <c r="D83" s="96"/>
      <c r="E83" s="4"/>
      <c r="F83" s="5"/>
      <c r="G83" s="4"/>
      <c r="H83" s="7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row>
    <row r="84" spans="1:72" ht="15.75" customHeight="1" x14ac:dyDescent="0.25">
      <c r="A84" s="4"/>
      <c r="B84" s="4"/>
      <c r="C84" s="4"/>
      <c r="D84" s="96"/>
      <c r="E84" s="4"/>
      <c r="F84" s="5"/>
      <c r="G84" s="4"/>
      <c r="H84" s="7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row>
    <row r="85" spans="1:72" ht="15.75" customHeight="1" x14ac:dyDescent="0.25">
      <c r="A85" s="4"/>
      <c r="B85" s="4"/>
      <c r="C85" s="4"/>
      <c r="D85" s="96"/>
      <c r="E85" s="4"/>
      <c r="F85" s="5"/>
      <c r="G85" s="4"/>
      <c r="H85" s="7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row>
    <row r="86" spans="1:72" ht="15.75" customHeight="1" x14ac:dyDescent="0.25">
      <c r="A86" s="4"/>
      <c r="B86" s="4"/>
      <c r="C86" s="4"/>
      <c r="D86" s="96"/>
      <c r="E86" s="4"/>
      <c r="F86" s="5"/>
      <c r="G86" s="4"/>
      <c r="H86" s="7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row>
    <row r="87" spans="1:72" ht="15.75" customHeight="1" x14ac:dyDescent="0.25">
      <c r="A87" s="4"/>
      <c r="B87" s="4"/>
      <c r="C87" s="4"/>
      <c r="D87" s="96"/>
      <c r="E87" s="4"/>
      <c r="F87" s="5"/>
      <c r="G87" s="4"/>
      <c r="H87" s="7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row>
    <row r="88" spans="1:72" ht="15.75" customHeight="1" x14ac:dyDescent="0.25">
      <c r="A88" s="4"/>
      <c r="B88" s="4"/>
      <c r="C88" s="4"/>
      <c r="D88" s="96"/>
      <c r="E88" s="4"/>
      <c r="F88" s="5"/>
      <c r="G88" s="4"/>
      <c r="H88" s="7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row>
    <row r="89" spans="1:72" ht="15.75" customHeight="1" x14ac:dyDescent="0.25">
      <c r="A89" s="4"/>
      <c r="B89" s="4"/>
      <c r="C89" s="4"/>
      <c r="D89" s="96"/>
      <c r="E89" s="4"/>
      <c r="F89" s="5"/>
      <c r="G89" s="4"/>
      <c r="H89" s="7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row>
    <row r="90" spans="1:72" ht="15.75" customHeight="1" x14ac:dyDescent="0.25">
      <c r="A90" s="4"/>
      <c r="B90" s="4"/>
      <c r="C90" s="4"/>
      <c r="D90" s="96"/>
      <c r="E90" s="4"/>
      <c r="F90" s="5"/>
      <c r="G90" s="4"/>
      <c r="H90" s="7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row>
    <row r="91" spans="1:72" ht="15.75" customHeight="1" x14ac:dyDescent="0.25">
      <c r="A91" s="4"/>
      <c r="B91" s="4"/>
      <c r="C91" s="4"/>
      <c r="D91" s="96"/>
      <c r="E91" s="4"/>
      <c r="F91" s="5"/>
      <c r="G91" s="4"/>
      <c r="H91" s="7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row>
    <row r="92" spans="1:72" ht="15.75" customHeight="1" x14ac:dyDescent="0.25">
      <c r="A92" s="4"/>
      <c r="B92" s="4"/>
      <c r="C92" s="4"/>
      <c r="D92" s="96"/>
      <c r="E92" s="4"/>
      <c r="F92" s="5"/>
      <c r="G92" s="4"/>
      <c r="H92" s="7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row>
    <row r="93" spans="1:72" ht="15.75" customHeight="1" x14ac:dyDescent="0.25">
      <c r="A93" s="4"/>
      <c r="B93" s="4"/>
      <c r="C93" s="4"/>
      <c r="D93" s="96"/>
      <c r="E93" s="4"/>
      <c r="F93" s="5"/>
      <c r="G93" s="4"/>
      <c r="H93" s="7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row>
    <row r="94" spans="1:72" ht="15.75" customHeight="1" x14ac:dyDescent="0.25">
      <c r="A94" s="4"/>
      <c r="B94" s="4"/>
      <c r="C94" s="4"/>
      <c r="D94" s="96"/>
      <c r="E94" s="4"/>
      <c r="F94" s="5"/>
      <c r="G94" s="4"/>
      <c r="H94" s="7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row>
    <row r="95" spans="1:72" ht="15.75" customHeight="1" x14ac:dyDescent="0.25">
      <c r="A95" s="4"/>
      <c r="B95" s="4"/>
      <c r="C95" s="4"/>
      <c r="D95" s="96"/>
      <c r="E95" s="4"/>
      <c r="F95" s="5"/>
      <c r="G95" s="4"/>
      <c r="H95" s="7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row>
    <row r="96" spans="1:72" ht="15.75" customHeight="1" x14ac:dyDescent="0.25">
      <c r="A96" s="4"/>
      <c r="B96" s="4"/>
      <c r="C96" s="4"/>
      <c r="D96" s="96"/>
      <c r="E96" s="4"/>
      <c r="F96" s="5"/>
      <c r="G96" s="4"/>
      <c r="H96" s="7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row>
    <row r="97" spans="1:72" ht="15.75" customHeight="1" x14ac:dyDescent="0.25">
      <c r="A97" s="4"/>
      <c r="B97" s="4"/>
      <c r="C97" s="4"/>
      <c r="D97" s="96"/>
      <c r="E97" s="4"/>
      <c r="F97" s="5"/>
      <c r="G97" s="4"/>
      <c r="H97" s="7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row>
    <row r="98" spans="1:72" ht="15.75" customHeight="1" x14ac:dyDescent="0.25">
      <c r="A98" s="4"/>
      <c r="B98" s="4"/>
      <c r="C98" s="4"/>
      <c r="D98" s="96"/>
      <c r="E98" s="4"/>
      <c r="F98" s="5"/>
      <c r="G98" s="4"/>
      <c r="H98" s="7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row>
    <row r="99" spans="1:72" ht="15.75" customHeight="1" x14ac:dyDescent="0.25">
      <c r="A99" s="4"/>
      <c r="B99" s="4"/>
      <c r="C99" s="4"/>
      <c r="D99" s="96"/>
      <c r="E99" s="4"/>
      <c r="F99" s="5"/>
      <c r="G99" s="4"/>
      <c r="H99" s="7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row>
    <row r="100" spans="1:72" ht="15.75" customHeight="1" x14ac:dyDescent="0.25">
      <c r="A100" s="4"/>
      <c r="B100" s="4"/>
      <c r="C100" s="4"/>
      <c r="D100" s="96"/>
      <c r="E100" s="4"/>
      <c r="F100" s="5"/>
      <c r="G100" s="4"/>
      <c r="H100" s="7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row>
    <row r="101" spans="1:72" ht="15.75" customHeight="1" x14ac:dyDescent="0.25">
      <c r="A101" s="4"/>
      <c r="B101" s="4"/>
      <c r="C101" s="4"/>
      <c r="D101" s="96"/>
      <c r="E101" s="4"/>
      <c r="F101" s="5"/>
      <c r="G101" s="4"/>
      <c r="H101" s="7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row>
    <row r="102" spans="1:72" ht="15.75" customHeight="1" x14ac:dyDescent="0.25">
      <c r="A102" s="4"/>
      <c r="B102" s="4"/>
      <c r="C102" s="4"/>
      <c r="D102" s="96"/>
      <c r="E102" s="4"/>
      <c r="F102" s="5"/>
      <c r="G102" s="4"/>
      <c r="H102" s="7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row>
    <row r="103" spans="1:72" ht="15.75" customHeight="1" x14ac:dyDescent="0.25">
      <c r="A103" s="4"/>
      <c r="B103" s="4"/>
      <c r="C103" s="4"/>
      <c r="D103" s="96"/>
      <c r="E103" s="4"/>
      <c r="F103" s="5"/>
      <c r="G103" s="4"/>
      <c r="H103" s="7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row>
    <row r="104" spans="1:72" ht="15.75" customHeight="1" x14ac:dyDescent="0.25">
      <c r="A104" s="4"/>
      <c r="B104" s="4"/>
      <c r="C104" s="4"/>
      <c r="D104" s="96"/>
      <c r="E104" s="4"/>
      <c r="F104" s="5"/>
      <c r="G104" s="4"/>
      <c r="H104" s="7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row>
    <row r="105" spans="1:72" ht="15.75" customHeight="1" x14ac:dyDescent="0.25">
      <c r="A105" s="4"/>
      <c r="B105" s="4"/>
      <c r="C105" s="4"/>
      <c r="D105" s="96"/>
      <c r="E105" s="4"/>
      <c r="F105" s="5"/>
      <c r="G105" s="4"/>
      <c r="H105" s="7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row>
    <row r="106" spans="1:72" ht="15.75" customHeight="1" x14ac:dyDescent="0.25">
      <c r="A106" s="4"/>
      <c r="B106" s="4"/>
      <c r="C106" s="4"/>
      <c r="D106" s="96"/>
      <c r="E106" s="4"/>
      <c r="F106" s="5"/>
      <c r="G106" s="4"/>
      <c r="H106" s="7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row>
    <row r="107" spans="1:72" ht="15.75" customHeight="1" x14ac:dyDescent="0.25">
      <c r="A107" s="4"/>
      <c r="B107" s="4"/>
      <c r="C107" s="4"/>
      <c r="D107" s="96"/>
      <c r="E107" s="4"/>
      <c r="F107" s="5"/>
      <c r="G107" s="4"/>
      <c r="H107" s="7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row>
    <row r="108" spans="1:72" ht="15.75" customHeight="1" x14ac:dyDescent="0.25">
      <c r="A108" s="4"/>
      <c r="B108" s="4"/>
      <c r="C108" s="4"/>
      <c r="D108" s="96"/>
      <c r="E108" s="4"/>
      <c r="F108" s="5"/>
      <c r="G108" s="4"/>
      <c r="H108" s="7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row>
    <row r="109" spans="1:72" ht="15.75" customHeight="1" x14ac:dyDescent="0.25">
      <c r="A109" s="4"/>
      <c r="B109" s="4"/>
      <c r="C109" s="4"/>
      <c r="D109" s="96"/>
      <c r="E109" s="4"/>
      <c r="F109" s="5"/>
      <c r="G109" s="4"/>
      <c r="H109" s="7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row>
    <row r="110" spans="1:72" ht="15.75" customHeight="1" x14ac:dyDescent="0.25">
      <c r="A110" s="4"/>
      <c r="B110" s="4"/>
      <c r="C110" s="4"/>
      <c r="D110" s="96"/>
      <c r="E110" s="4"/>
      <c r="F110" s="5"/>
      <c r="G110" s="4"/>
      <c r="H110" s="7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row>
    <row r="111" spans="1:72" ht="15.75" customHeight="1" x14ac:dyDescent="0.25">
      <c r="A111" s="4"/>
      <c r="B111" s="4"/>
      <c r="C111" s="4"/>
      <c r="D111" s="96"/>
      <c r="E111" s="4"/>
      <c r="F111" s="5"/>
      <c r="G111" s="4"/>
      <c r="H111" s="7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row>
    <row r="112" spans="1:72" ht="15.75" customHeight="1" x14ac:dyDescent="0.25">
      <c r="A112" s="4"/>
      <c r="B112" s="4"/>
      <c r="C112" s="4"/>
      <c r="D112" s="96"/>
      <c r="E112" s="4"/>
      <c r="F112" s="5"/>
      <c r="G112" s="4"/>
      <c r="H112" s="7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row>
    <row r="113" spans="1:72" ht="15.75" customHeight="1" x14ac:dyDescent="0.25">
      <c r="A113" s="4"/>
      <c r="B113" s="4"/>
      <c r="C113" s="4"/>
      <c r="D113" s="96"/>
      <c r="E113" s="4"/>
      <c r="F113" s="5"/>
      <c r="G113" s="4"/>
      <c r="H113" s="7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row>
    <row r="114" spans="1:72" ht="15.75" customHeight="1" x14ac:dyDescent="0.25">
      <c r="A114" s="4"/>
      <c r="B114" s="4"/>
      <c r="C114" s="4"/>
      <c r="D114" s="96"/>
      <c r="E114" s="4"/>
      <c r="F114" s="5"/>
      <c r="G114" s="4"/>
      <c r="H114" s="7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row>
    <row r="115" spans="1:72" ht="15.75" customHeight="1" x14ac:dyDescent="0.25">
      <c r="A115" s="4"/>
      <c r="B115" s="4"/>
      <c r="C115" s="4"/>
      <c r="D115" s="96"/>
      <c r="E115" s="4"/>
      <c r="F115" s="5"/>
      <c r="G115" s="4"/>
      <c r="H115" s="7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row>
    <row r="116" spans="1:72" ht="15.75" customHeight="1" x14ac:dyDescent="0.25">
      <c r="A116" s="4"/>
      <c r="B116" s="4"/>
      <c r="C116" s="4"/>
      <c r="D116" s="96"/>
      <c r="E116" s="4"/>
      <c r="F116" s="5"/>
      <c r="G116" s="4"/>
      <c r="H116" s="7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row>
    <row r="117" spans="1:72" ht="15.75" customHeight="1" x14ac:dyDescent="0.25">
      <c r="A117" s="4"/>
      <c r="B117" s="4"/>
      <c r="C117" s="4"/>
      <c r="D117" s="96"/>
      <c r="E117" s="4"/>
      <c r="F117" s="5"/>
      <c r="G117" s="4"/>
      <c r="H117" s="7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row>
    <row r="118" spans="1:72" ht="15.75" customHeight="1" x14ac:dyDescent="0.25">
      <c r="A118" s="4"/>
      <c r="B118" s="4"/>
      <c r="C118" s="4"/>
      <c r="D118" s="96"/>
      <c r="E118" s="4"/>
      <c r="F118" s="5"/>
      <c r="G118" s="4"/>
      <c r="H118" s="7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row>
    <row r="119" spans="1:72" ht="15.75" customHeight="1" x14ac:dyDescent="0.25">
      <c r="A119" s="4"/>
      <c r="B119" s="4"/>
      <c r="C119" s="4"/>
      <c r="D119" s="96"/>
      <c r="E119" s="4"/>
      <c r="F119" s="5"/>
      <c r="G119" s="4"/>
      <c r="H119" s="7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row>
    <row r="120" spans="1:72" ht="15.75" customHeight="1" x14ac:dyDescent="0.25">
      <c r="A120" s="4"/>
      <c r="B120" s="4"/>
      <c r="C120" s="4"/>
      <c r="D120" s="96"/>
      <c r="E120" s="4"/>
      <c r="F120" s="5"/>
      <c r="G120" s="4"/>
      <c r="H120" s="7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row>
    <row r="121" spans="1:72" ht="15.75" customHeight="1" x14ac:dyDescent="0.25">
      <c r="A121" s="4"/>
      <c r="B121" s="4"/>
      <c r="C121" s="4"/>
      <c r="D121" s="96"/>
      <c r="E121" s="4"/>
      <c r="F121" s="5"/>
      <c r="G121" s="4"/>
      <c r="H121" s="7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row>
    <row r="122" spans="1:72" ht="15.75" customHeight="1" x14ac:dyDescent="0.25">
      <c r="A122" s="4"/>
      <c r="B122" s="4"/>
      <c r="C122" s="4"/>
      <c r="D122" s="96"/>
      <c r="E122" s="4"/>
      <c r="F122" s="5"/>
      <c r="G122" s="4"/>
      <c r="H122" s="77"/>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row>
    <row r="123" spans="1:72" ht="15.75" customHeight="1" x14ac:dyDescent="0.25">
      <c r="A123" s="4"/>
      <c r="B123" s="4"/>
      <c r="C123" s="4"/>
      <c r="D123" s="96"/>
      <c r="E123" s="4"/>
      <c r="F123" s="5"/>
      <c r="G123" s="4"/>
      <c r="H123" s="77"/>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row>
    <row r="124" spans="1:72" ht="15.75" customHeight="1" x14ac:dyDescent="0.25">
      <c r="A124" s="4"/>
      <c r="B124" s="4"/>
      <c r="C124" s="4"/>
      <c r="D124" s="96"/>
      <c r="E124" s="4"/>
      <c r="F124" s="5"/>
      <c r="G124" s="4"/>
      <c r="H124" s="77"/>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row>
    <row r="125" spans="1:72" ht="15.75" customHeight="1" x14ac:dyDescent="0.25">
      <c r="A125" s="4"/>
      <c r="B125" s="4"/>
      <c r="C125" s="4"/>
      <c r="D125" s="96"/>
      <c r="E125" s="4"/>
      <c r="F125" s="5"/>
      <c r="G125" s="4"/>
      <c r="H125" s="77"/>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row>
    <row r="126" spans="1:72" ht="15.75" customHeight="1" x14ac:dyDescent="0.25">
      <c r="A126" s="4"/>
      <c r="B126" s="4"/>
      <c r="C126" s="4"/>
      <c r="D126" s="96"/>
      <c r="E126" s="4"/>
      <c r="F126" s="5"/>
      <c r="G126" s="4"/>
      <c r="H126" s="77"/>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row>
    <row r="127" spans="1:72" ht="15.75" customHeight="1" x14ac:dyDescent="0.25">
      <c r="A127" s="4"/>
      <c r="B127" s="4"/>
      <c r="C127" s="4"/>
      <c r="D127" s="96"/>
      <c r="E127" s="4"/>
      <c r="F127" s="5"/>
      <c r="G127" s="4"/>
      <c r="H127" s="77"/>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row>
    <row r="128" spans="1:72" ht="15.75" customHeight="1" x14ac:dyDescent="0.25">
      <c r="A128" s="4"/>
      <c r="B128" s="4"/>
      <c r="C128" s="4"/>
      <c r="D128" s="96"/>
      <c r="E128" s="4"/>
      <c r="F128" s="5"/>
      <c r="G128" s="4"/>
      <c r="H128" s="77"/>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row>
    <row r="129" spans="1:72" ht="15.75" customHeight="1" x14ac:dyDescent="0.25">
      <c r="A129" s="4"/>
      <c r="B129" s="4"/>
      <c r="C129" s="4"/>
      <c r="D129" s="96"/>
      <c r="E129" s="4"/>
      <c r="F129" s="5"/>
      <c r="G129" s="4"/>
      <c r="H129" s="77"/>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row>
    <row r="130" spans="1:72" ht="15.75" customHeight="1" x14ac:dyDescent="0.25">
      <c r="A130" s="4"/>
      <c r="B130" s="4"/>
      <c r="C130" s="4"/>
      <c r="D130" s="96"/>
      <c r="E130" s="4"/>
      <c r="F130" s="5"/>
      <c r="G130" s="4"/>
      <c r="H130" s="77"/>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row>
    <row r="131" spans="1:72" ht="15.75" customHeight="1" x14ac:dyDescent="0.25">
      <c r="A131" s="4"/>
      <c r="B131" s="4"/>
      <c r="C131" s="4"/>
      <c r="D131" s="96"/>
      <c r="E131" s="4"/>
      <c r="F131" s="5"/>
      <c r="G131" s="4"/>
      <c r="H131" s="77"/>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row>
    <row r="132" spans="1:72" ht="15.75" customHeight="1" x14ac:dyDescent="0.25">
      <c r="A132" s="4"/>
      <c r="B132" s="4"/>
      <c r="C132" s="4"/>
      <c r="D132" s="96"/>
      <c r="E132" s="4"/>
      <c r="F132" s="5"/>
      <c r="G132" s="4"/>
      <c r="H132" s="77"/>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row>
    <row r="133" spans="1:72" ht="15.75" customHeight="1" x14ac:dyDescent="0.25">
      <c r="A133" s="4"/>
      <c r="B133" s="4"/>
      <c r="C133" s="4"/>
      <c r="D133" s="96"/>
      <c r="E133" s="4"/>
      <c r="F133" s="5"/>
      <c r="G133" s="4"/>
      <c r="H133" s="77"/>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row>
    <row r="134" spans="1:72" ht="15.75" customHeight="1" x14ac:dyDescent="0.25">
      <c r="A134" s="4"/>
      <c r="B134" s="4"/>
      <c r="C134" s="4"/>
      <c r="D134" s="96"/>
      <c r="E134" s="4"/>
      <c r="F134" s="5"/>
      <c r="G134" s="4"/>
      <c r="H134" s="77"/>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row>
    <row r="135" spans="1:72" ht="15.75" customHeight="1" x14ac:dyDescent="0.25">
      <c r="A135" s="4"/>
      <c r="B135" s="4"/>
      <c r="C135" s="4"/>
      <c r="D135" s="96"/>
      <c r="E135" s="4"/>
      <c r="F135" s="5"/>
      <c r="G135" s="4"/>
      <c r="H135" s="77"/>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row>
    <row r="136" spans="1:72" ht="15.75" customHeight="1" x14ac:dyDescent="0.25">
      <c r="A136" s="4"/>
      <c r="B136" s="4"/>
      <c r="C136" s="4"/>
      <c r="D136" s="96"/>
      <c r="E136" s="4"/>
      <c r="F136" s="5"/>
      <c r="G136" s="4"/>
      <c r="H136" s="77"/>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row>
    <row r="137" spans="1:72" ht="15.75" customHeight="1" x14ac:dyDescent="0.25">
      <c r="A137" s="4"/>
      <c r="B137" s="4"/>
      <c r="C137" s="4"/>
      <c r="D137" s="96"/>
      <c r="E137" s="4"/>
      <c r="F137" s="5"/>
      <c r="G137" s="4"/>
      <c r="H137" s="77"/>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row>
    <row r="138" spans="1:72" ht="15.75" customHeight="1" x14ac:dyDescent="0.25">
      <c r="A138" s="4"/>
      <c r="B138" s="4"/>
      <c r="C138" s="4"/>
      <c r="D138" s="96"/>
      <c r="E138" s="4"/>
      <c r="F138" s="5"/>
      <c r="G138" s="4"/>
      <c r="H138" s="77"/>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row>
    <row r="139" spans="1:72" ht="15.75" customHeight="1" x14ac:dyDescent="0.25">
      <c r="A139" s="4"/>
      <c r="B139" s="4"/>
      <c r="C139" s="4"/>
      <c r="D139" s="96"/>
      <c r="E139" s="4"/>
      <c r="F139" s="5"/>
      <c r="G139" s="4"/>
      <c r="H139" s="77"/>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row>
    <row r="140" spans="1:72" ht="15.75" customHeight="1" x14ac:dyDescent="0.25">
      <c r="A140" s="4"/>
      <c r="B140" s="4"/>
      <c r="C140" s="4"/>
      <c r="D140" s="96"/>
      <c r="E140" s="4"/>
      <c r="F140" s="5"/>
      <c r="G140" s="4"/>
      <c r="H140" s="77"/>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row>
    <row r="141" spans="1:72" ht="15.75" customHeight="1" x14ac:dyDescent="0.25">
      <c r="A141" s="4"/>
      <c r="B141" s="4"/>
      <c r="C141" s="4"/>
      <c r="D141" s="96"/>
      <c r="E141" s="4"/>
      <c r="F141" s="5"/>
      <c r="G141" s="4"/>
      <c r="H141" s="77"/>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row>
    <row r="142" spans="1:72" ht="15.75" customHeight="1" x14ac:dyDescent="0.25">
      <c r="A142" s="4"/>
      <c r="B142" s="4"/>
      <c r="C142" s="4"/>
      <c r="D142" s="96"/>
      <c r="E142" s="4"/>
      <c r="F142" s="5"/>
      <c r="G142" s="4"/>
      <c r="H142" s="77"/>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row>
    <row r="143" spans="1:72" ht="15.75" customHeight="1" x14ac:dyDescent="0.25">
      <c r="A143" s="4"/>
      <c r="B143" s="4"/>
      <c r="C143" s="4"/>
      <c r="D143" s="96"/>
      <c r="E143" s="4"/>
      <c r="F143" s="5"/>
      <c r="G143" s="4"/>
      <c r="H143" s="77"/>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row>
    <row r="144" spans="1:72" ht="15.75" customHeight="1" x14ac:dyDescent="0.25">
      <c r="A144" s="4"/>
      <c r="B144" s="4"/>
      <c r="C144" s="4"/>
      <c r="D144" s="96"/>
      <c r="E144" s="4"/>
      <c r="F144" s="5"/>
      <c r="G144" s="4"/>
      <c r="H144" s="77"/>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row>
    <row r="145" spans="1:72" ht="15.75" customHeight="1" x14ac:dyDescent="0.25">
      <c r="A145" s="4"/>
      <c r="B145" s="4"/>
      <c r="C145" s="4"/>
      <c r="D145" s="96"/>
      <c r="E145" s="4"/>
      <c r="F145" s="5"/>
      <c r="G145" s="4"/>
      <c r="H145" s="77"/>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row>
    <row r="146" spans="1:72" ht="15.75" customHeight="1" x14ac:dyDescent="0.25">
      <c r="A146" s="4"/>
      <c r="B146" s="4"/>
      <c r="C146" s="4"/>
      <c r="D146" s="96"/>
      <c r="E146" s="4"/>
      <c r="F146" s="5"/>
      <c r="G146" s="4"/>
      <c r="H146" s="77"/>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row>
    <row r="147" spans="1:72" ht="15.75" customHeight="1" x14ac:dyDescent="0.25">
      <c r="A147" s="4"/>
      <c r="B147" s="4"/>
      <c r="C147" s="4"/>
      <c r="D147" s="96"/>
      <c r="E147" s="4"/>
      <c r="F147" s="5"/>
      <c r="G147" s="4"/>
      <c r="H147" s="77"/>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row>
    <row r="148" spans="1:72" ht="15.75" customHeight="1" x14ac:dyDescent="0.25">
      <c r="A148" s="4"/>
      <c r="B148" s="4"/>
      <c r="C148" s="4"/>
      <c r="D148" s="96"/>
      <c r="E148" s="4"/>
      <c r="F148" s="5"/>
      <c r="G148" s="4"/>
      <c r="H148" s="77"/>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row>
    <row r="149" spans="1:72" ht="15.75" customHeight="1" x14ac:dyDescent="0.25">
      <c r="A149" s="4"/>
      <c r="B149" s="4"/>
      <c r="C149" s="4"/>
      <c r="D149" s="96"/>
      <c r="E149" s="4"/>
      <c r="F149" s="5"/>
      <c r="G149" s="4"/>
      <c r="H149" s="77"/>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row>
    <row r="150" spans="1:72" ht="15.75" customHeight="1" x14ac:dyDescent="0.25">
      <c r="A150" s="4"/>
      <c r="B150" s="4"/>
      <c r="C150" s="4"/>
      <c r="D150" s="96"/>
      <c r="E150" s="4"/>
      <c r="F150" s="5"/>
      <c r="G150" s="4"/>
      <c r="H150" s="77"/>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row>
    <row r="151" spans="1:72" ht="15.75" customHeight="1" x14ac:dyDescent="0.25">
      <c r="A151" s="4"/>
      <c r="B151" s="4"/>
      <c r="C151" s="4"/>
      <c r="D151" s="96"/>
      <c r="E151" s="4"/>
      <c r="F151" s="5"/>
      <c r="G151" s="4"/>
      <c r="H151" s="77"/>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row>
    <row r="152" spans="1:72" ht="15.75" customHeight="1" x14ac:dyDescent="0.25">
      <c r="A152" s="4"/>
      <c r="B152" s="4"/>
      <c r="C152" s="4"/>
      <c r="D152" s="96"/>
      <c r="E152" s="4"/>
      <c r="F152" s="5"/>
      <c r="G152" s="4"/>
      <c r="H152" s="77"/>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row>
    <row r="153" spans="1:72" ht="15.75" customHeight="1" x14ac:dyDescent="0.25">
      <c r="A153" s="4"/>
      <c r="B153" s="4"/>
      <c r="C153" s="4"/>
      <c r="D153" s="96"/>
      <c r="E153" s="4"/>
      <c r="F153" s="5"/>
      <c r="G153" s="4"/>
      <c r="H153" s="77"/>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row>
    <row r="154" spans="1:72" ht="15.75" customHeight="1" x14ac:dyDescent="0.25">
      <c r="A154" s="4"/>
      <c r="B154" s="4"/>
      <c r="C154" s="4"/>
      <c r="D154" s="96"/>
      <c r="E154" s="4"/>
      <c r="F154" s="5"/>
      <c r="G154" s="4"/>
      <c r="H154" s="77"/>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row>
    <row r="155" spans="1:72" ht="15.75" customHeight="1" x14ac:dyDescent="0.25">
      <c r="A155" s="4"/>
      <c r="B155" s="4"/>
      <c r="C155" s="4"/>
      <c r="D155" s="96"/>
      <c r="E155" s="4"/>
      <c r="F155" s="5"/>
      <c r="G155" s="4"/>
      <c r="H155" s="77"/>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row>
    <row r="156" spans="1:72" ht="15.75" customHeight="1" x14ac:dyDescent="0.25">
      <c r="A156" s="4"/>
      <c r="B156" s="4"/>
      <c r="C156" s="4"/>
      <c r="D156" s="96"/>
      <c r="E156" s="4"/>
      <c r="F156" s="5"/>
      <c r="G156" s="4"/>
      <c r="H156" s="77"/>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row>
    <row r="157" spans="1:72" ht="15.75" customHeight="1" x14ac:dyDescent="0.25">
      <c r="A157" s="4"/>
      <c r="B157" s="4"/>
      <c r="C157" s="4"/>
      <c r="D157" s="96"/>
      <c r="E157" s="4"/>
      <c r="F157" s="5"/>
      <c r="G157" s="4"/>
      <c r="H157" s="77"/>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row>
    <row r="158" spans="1:72" ht="15.75" customHeight="1" x14ac:dyDescent="0.25">
      <c r="A158" s="4"/>
      <c r="B158" s="4"/>
      <c r="C158" s="4"/>
      <c r="D158" s="96"/>
      <c r="E158" s="4"/>
      <c r="F158" s="5"/>
      <c r="G158" s="4"/>
      <c r="H158" s="77"/>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row>
    <row r="159" spans="1:72" ht="15.75" customHeight="1" x14ac:dyDescent="0.25">
      <c r="A159" s="4"/>
      <c r="B159" s="4"/>
      <c r="C159" s="4"/>
      <c r="D159" s="96"/>
      <c r="E159" s="4"/>
      <c r="F159" s="5"/>
      <c r="G159" s="4"/>
      <c r="H159" s="77"/>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row>
    <row r="160" spans="1:72" ht="15.75" customHeight="1" x14ac:dyDescent="0.25">
      <c r="A160" s="4"/>
      <c r="B160" s="4"/>
      <c r="C160" s="4"/>
      <c r="D160" s="96"/>
      <c r="E160" s="4"/>
      <c r="F160" s="5"/>
      <c r="G160" s="4"/>
      <c r="H160" s="77"/>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row>
    <row r="161" spans="1:72" ht="15.75" customHeight="1" x14ac:dyDescent="0.25">
      <c r="A161" s="4"/>
      <c r="B161" s="4"/>
      <c r="C161" s="4"/>
      <c r="D161" s="96"/>
      <c r="E161" s="4"/>
      <c r="F161" s="5"/>
      <c r="G161" s="4"/>
      <c r="H161" s="77"/>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row>
    <row r="162" spans="1:72" ht="15.75" customHeight="1" x14ac:dyDescent="0.25">
      <c r="A162" s="4"/>
      <c r="B162" s="4"/>
      <c r="C162" s="4"/>
      <c r="D162" s="96"/>
      <c r="E162" s="4"/>
      <c r="F162" s="5"/>
      <c r="G162" s="4"/>
      <c r="H162" s="77"/>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row>
    <row r="163" spans="1:72" ht="15.75" customHeight="1" x14ac:dyDescent="0.25">
      <c r="A163" s="4"/>
      <c r="B163" s="4"/>
      <c r="C163" s="4"/>
      <c r="D163" s="96"/>
      <c r="E163" s="4"/>
      <c r="F163" s="5"/>
      <c r="G163" s="4"/>
      <c r="H163" s="77"/>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row>
    <row r="164" spans="1:72" ht="15.75" customHeight="1" x14ac:dyDescent="0.25">
      <c r="A164" s="4"/>
      <c r="B164" s="4"/>
      <c r="C164" s="4"/>
      <c r="D164" s="96"/>
      <c r="E164" s="4"/>
      <c r="F164" s="5"/>
      <c r="G164" s="4"/>
      <c r="H164" s="77"/>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row>
    <row r="165" spans="1:72" ht="15.75" customHeight="1" x14ac:dyDescent="0.25">
      <c r="A165" s="4"/>
      <c r="B165" s="4"/>
      <c r="C165" s="4"/>
      <c r="D165" s="96"/>
      <c r="E165" s="4"/>
      <c r="F165" s="5"/>
      <c r="G165" s="4"/>
      <c r="H165" s="77"/>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row>
    <row r="166" spans="1:72" ht="15.75" customHeight="1" x14ac:dyDescent="0.25">
      <c r="A166" s="4"/>
      <c r="B166" s="4"/>
      <c r="C166" s="4"/>
      <c r="D166" s="96"/>
      <c r="E166" s="4"/>
      <c r="F166" s="5"/>
      <c r="G166" s="4"/>
      <c r="H166" s="77"/>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row>
    <row r="167" spans="1:72" ht="15.75" customHeight="1" x14ac:dyDescent="0.25">
      <c r="A167" s="4"/>
      <c r="B167" s="4"/>
      <c r="C167" s="4"/>
      <c r="D167" s="96"/>
      <c r="E167" s="4"/>
      <c r="F167" s="5"/>
      <c r="G167" s="4"/>
      <c r="H167" s="77"/>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row>
    <row r="168" spans="1:72" ht="15.75" customHeight="1" x14ac:dyDescent="0.25">
      <c r="A168" s="4"/>
      <c r="B168" s="4"/>
      <c r="C168" s="4"/>
      <c r="D168" s="96"/>
      <c r="E168" s="4"/>
      <c r="F168" s="5"/>
      <c r="G168" s="4"/>
      <c r="H168" s="77"/>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row>
    <row r="169" spans="1:72" ht="15.75" customHeight="1" x14ac:dyDescent="0.25">
      <c r="A169" s="4"/>
      <c r="B169" s="4"/>
      <c r="C169" s="4"/>
      <c r="D169" s="96"/>
      <c r="E169" s="4"/>
      <c r="F169" s="5"/>
      <c r="G169" s="4"/>
      <c r="H169" s="77"/>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row>
    <row r="170" spans="1:72" ht="15.75" customHeight="1" x14ac:dyDescent="0.25">
      <c r="A170" s="4"/>
      <c r="B170" s="4"/>
      <c r="C170" s="4"/>
      <c r="D170" s="96"/>
      <c r="E170" s="4"/>
      <c r="F170" s="5"/>
      <c r="G170" s="4"/>
      <c r="H170" s="77"/>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row>
    <row r="171" spans="1:72" ht="15.75" customHeight="1" x14ac:dyDescent="0.25">
      <c r="A171" s="4"/>
      <c r="B171" s="4"/>
      <c r="C171" s="4"/>
      <c r="D171" s="96"/>
      <c r="E171" s="4"/>
      <c r="F171" s="5"/>
      <c r="G171" s="4"/>
      <c r="H171" s="77"/>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row>
    <row r="172" spans="1:72" ht="15.75" customHeight="1" x14ac:dyDescent="0.25">
      <c r="A172" s="4"/>
      <c r="B172" s="4"/>
      <c r="C172" s="4"/>
      <c r="D172" s="96"/>
      <c r="E172" s="4"/>
      <c r="F172" s="5"/>
      <c r="G172" s="4"/>
      <c r="H172" s="77"/>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row>
    <row r="173" spans="1:72" ht="15.75" customHeight="1" x14ac:dyDescent="0.25">
      <c r="A173" s="4"/>
      <c r="B173" s="4"/>
      <c r="C173" s="4"/>
      <c r="D173" s="96"/>
      <c r="E173" s="4"/>
      <c r="F173" s="5"/>
      <c r="G173" s="4"/>
      <c r="H173" s="77"/>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row>
    <row r="174" spans="1:72" ht="15.75" customHeight="1" x14ac:dyDescent="0.25">
      <c r="A174" s="4"/>
      <c r="B174" s="4"/>
      <c r="C174" s="4"/>
      <c r="D174" s="96"/>
      <c r="E174" s="4"/>
      <c r="F174" s="5"/>
      <c r="G174" s="4"/>
      <c r="H174" s="77"/>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row>
    <row r="175" spans="1:72" ht="15.75" customHeight="1" x14ac:dyDescent="0.25">
      <c r="A175" s="4"/>
      <c r="B175" s="4"/>
      <c r="C175" s="4"/>
      <c r="D175" s="96"/>
      <c r="E175" s="4"/>
      <c r="F175" s="5"/>
      <c r="G175" s="4"/>
      <c r="H175" s="77"/>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row>
    <row r="176" spans="1:72" ht="15.75" customHeight="1" x14ac:dyDescent="0.25">
      <c r="A176" s="4"/>
      <c r="B176" s="4"/>
      <c r="C176" s="4"/>
      <c r="D176" s="96"/>
      <c r="E176" s="4"/>
      <c r="F176" s="5"/>
      <c r="G176" s="4"/>
      <c r="H176" s="77"/>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row>
    <row r="177" spans="1:72" ht="15.75" customHeight="1" x14ac:dyDescent="0.25">
      <c r="A177" s="4"/>
      <c r="B177" s="4"/>
      <c r="C177" s="4"/>
      <c r="D177" s="96"/>
      <c r="E177" s="4"/>
      <c r="F177" s="5"/>
      <c r="G177" s="4"/>
      <c r="H177" s="77"/>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row>
    <row r="178" spans="1:72" ht="15.75" customHeight="1" x14ac:dyDescent="0.25">
      <c r="A178" s="4"/>
      <c r="B178" s="4"/>
      <c r="C178" s="4"/>
      <c r="D178" s="96"/>
      <c r="E178" s="4"/>
      <c r="F178" s="5"/>
      <c r="G178" s="4"/>
      <c r="H178" s="77"/>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row>
    <row r="179" spans="1:72" ht="15.75" customHeight="1" x14ac:dyDescent="0.25">
      <c r="A179" s="4"/>
      <c r="B179" s="4"/>
      <c r="C179" s="4"/>
      <c r="D179" s="96"/>
      <c r="E179" s="4"/>
      <c r="F179" s="5"/>
      <c r="G179" s="4"/>
      <c r="H179" s="77"/>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row>
    <row r="180" spans="1:72" ht="15.75" customHeight="1" x14ac:dyDescent="0.25">
      <c r="A180" s="4"/>
      <c r="B180" s="4"/>
      <c r="C180" s="4"/>
      <c r="D180" s="96"/>
      <c r="E180" s="4"/>
      <c r="F180" s="5"/>
      <c r="G180" s="4"/>
      <c r="H180" s="77"/>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row>
    <row r="181" spans="1:72" ht="15.75" customHeight="1" x14ac:dyDescent="0.25">
      <c r="A181" s="4"/>
      <c r="B181" s="4"/>
      <c r="C181" s="4"/>
      <c r="D181" s="96"/>
      <c r="E181" s="4"/>
      <c r="F181" s="5"/>
      <c r="G181" s="4"/>
      <c r="H181" s="77"/>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row>
    <row r="182" spans="1:72" ht="15.75" customHeight="1" x14ac:dyDescent="0.25">
      <c r="A182" s="4"/>
      <c r="B182" s="4"/>
      <c r="C182" s="4"/>
      <c r="D182" s="96"/>
      <c r="E182" s="4"/>
      <c r="F182" s="5"/>
      <c r="G182" s="4"/>
      <c r="H182" s="77"/>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row>
    <row r="183" spans="1:72" ht="15.75" customHeight="1" x14ac:dyDescent="0.25">
      <c r="A183" s="4"/>
      <c r="B183" s="4"/>
      <c r="C183" s="4"/>
      <c r="D183" s="96"/>
      <c r="E183" s="4"/>
      <c r="F183" s="5"/>
      <c r="G183" s="4"/>
      <c r="H183" s="77"/>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row>
    <row r="184" spans="1:72" ht="15.75" customHeight="1" x14ac:dyDescent="0.25">
      <c r="A184" s="4"/>
      <c r="B184" s="4"/>
      <c r="C184" s="4"/>
      <c r="D184" s="96"/>
      <c r="E184" s="4"/>
      <c r="F184" s="5"/>
      <c r="G184" s="4"/>
      <c r="H184" s="77"/>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row>
    <row r="185" spans="1:72" ht="15.75" customHeight="1" x14ac:dyDescent="0.25">
      <c r="A185" s="4"/>
      <c r="B185" s="4"/>
      <c r="C185" s="4"/>
      <c r="D185" s="96"/>
      <c r="E185" s="4"/>
      <c r="F185" s="5"/>
      <c r="G185" s="4"/>
      <c r="H185" s="77"/>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row>
    <row r="186" spans="1:72" ht="15.75" customHeight="1" x14ac:dyDescent="0.25">
      <c r="A186" s="4"/>
      <c r="B186" s="4"/>
      <c r="C186" s="4"/>
      <c r="D186" s="96"/>
      <c r="E186" s="4"/>
      <c r="F186" s="5"/>
      <c r="G186" s="4"/>
      <c r="H186" s="77"/>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row>
    <row r="187" spans="1:72" ht="15.75" customHeight="1" x14ac:dyDescent="0.25">
      <c r="A187" s="4"/>
      <c r="B187" s="4"/>
      <c r="C187" s="4"/>
      <c r="D187" s="96"/>
      <c r="E187" s="4"/>
      <c r="F187" s="5"/>
      <c r="G187" s="4"/>
      <c r="H187" s="77"/>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row>
    <row r="188" spans="1:72" ht="15.75" customHeight="1" x14ac:dyDescent="0.25">
      <c r="A188" s="4"/>
      <c r="B188" s="4"/>
      <c r="C188" s="4"/>
      <c r="D188" s="96"/>
      <c r="E188" s="4"/>
      <c r="F188" s="5"/>
      <c r="G188" s="4"/>
      <c r="H188" s="77"/>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row>
    <row r="189" spans="1:72" ht="15.75" customHeight="1" x14ac:dyDescent="0.25">
      <c r="A189" s="4"/>
      <c r="B189" s="4"/>
      <c r="C189" s="4"/>
      <c r="D189" s="96"/>
      <c r="E189" s="4"/>
      <c r="F189" s="5"/>
      <c r="G189" s="4"/>
      <c r="H189" s="77"/>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row>
    <row r="190" spans="1:72" ht="15.75" customHeight="1" x14ac:dyDescent="0.25">
      <c r="A190" s="4"/>
      <c r="B190" s="4"/>
      <c r="C190" s="4"/>
      <c r="D190" s="96"/>
      <c r="E190" s="4"/>
      <c r="F190" s="5"/>
      <c r="G190" s="4"/>
      <c r="H190" s="77"/>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row>
    <row r="191" spans="1:72" ht="15.75" customHeight="1" x14ac:dyDescent="0.25">
      <c r="A191" s="4"/>
      <c r="B191" s="4"/>
      <c r="C191" s="4"/>
      <c r="D191" s="96"/>
      <c r="E191" s="4"/>
      <c r="F191" s="5"/>
      <c r="G191" s="4"/>
      <c r="H191" s="77"/>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row>
    <row r="192" spans="1:72" ht="15.75" customHeight="1" x14ac:dyDescent="0.25">
      <c r="A192" s="4"/>
      <c r="B192" s="4"/>
      <c r="C192" s="4"/>
      <c r="D192" s="96"/>
      <c r="E192" s="4"/>
      <c r="F192" s="5"/>
      <c r="G192" s="4"/>
      <c r="H192" s="77"/>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row>
    <row r="193" spans="1:72" ht="15.75" customHeight="1" x14ac:dyDescent="0.25">
      <c r="A193" s="4"/>
      <c r="B193" s="4"/>
      <c r="C193" s="4"/>
      <c r="D193" s="96"/>
      <c r="E193" s="4"/>
      <c r="F193" s="5"/>
      <c r="G193" s="4"/>
      <c r="H193" s="77"/>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row>
    <row r="194" spans="1:72" ht="15.75" customHeight="1" x14ac:dyDescent="0.25">
      <c r="A194" s="4"/>
      <c r="B194" s="4"/>
      <c r="C194" s="4"/>
      <c r="D194" s="96"/>
      <c r="E194" s="4"/>
      <c r="F194" s="5"/>
      <c r="G194" s="4"/>
      <c r="H194" s="77"/>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row>
    <row r="195" spans="1:72" ht="15.75" customHeight="1" x14ac:dyDescent="0.25">
      <c r="A195" s="4"/>
      <c r="B195" s="4"/>
      <c r="C195" s="4"/>
      <c r="D195" s="96"/>
      <c r="E195" s="4"/>
      <c r="F195" s="5"/>
      <c r="G195" s="4"/>
      <c r="H195" s="77"/>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row>
    <row r="196" spans="1:72" ht="15.75" customHeight="1" x14ac:dyDescent="0.25">
      <c r="A196" s="4"/>
      <c r="B196" s="4"/>
      <c r="C196" s="4"/>
      <c r="D196" s="96"/>
      <c r="E196" s="4"/>
      <c r="F196" s="5"/>
      <c r="G196" s="4"/>
      <c r="H196" s="77"/>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row>
    <row r="197" spans="1:72" ht="15.75" customHeight="1" x14ac:dyDescent="0.25">
      <c r="A197" s="4"/>
      <c r="B197" s="4"/>
      <c r="C197" s="4"/>
      <c r="D197" s="96"/>
      <c r="E197" s="4"/>
      <c r="F197" s="5"/>
      <c r="G197" s="4"/>
      <c r="H197" s="77"/>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row>
    <row r="198" spans="1:72" ht="15.75" customHeight="1" x14ac:dyDescent="0.25">
      <c r="A198" s="4"/>
      <c r="B198" s="4"/>
      <c r="C198" s="4"/>
      <c r="D198" s="96"/>
      <c r="E198" s="4"/>
      <c r="F198" s="5"/>
      <c r="G198" s="4"/>
      <c r="H198" s="77"/>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row>
    <row r="199" spans="1:72" ht="15.75" customHeight="1" x14ac:dyDescent="0.25">
      <c r="A199" s="4"/>
      <c r="B199" s="4"/>
      <c r="C199" s="4"/>
      <c r="D199" s="96"/>
      <c r="E199" s="4"/>
      <c r="F199" s="5"/>
      <c r="G199" s="4"/>
      <c r="H199" s="77"/>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row>
    <row r="200" spans="1:72" ht="15.75" customHeight="1" x14ac:dyDescent="0.25">
      <c r="A200" s="4"/>
      <c r="B200" s="4"/>
      <c r="C200" s="4"/>
      <c r="D200" s="96"/>
      <c r="E200" s="4"/>
      <c r="F200" s="5"/>
      <c r="G200" s="4"/>
      <c r="H200" s="77"/>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row>
    <row r="201" spans="1:72" ht="15.75" customHeight="1" x14ac:dyDescent="0.25">
      <c r="A201" s="4"/>
      <c r="B201" s="4"/>
      <c r="C201" s="4"/>
      <c r="D201" s="96"/>
      <c r="E201" s="4"/>
      <c r="F201" s="5"/>
      <c r="G201" s="4"/>
      <c r="H201" s="77"/>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row>
    <row r="202" spans="1:72" ht="15.75" customHeight="1" x14ac:dyDescent="0.25">
      <c r="A202" s="4"/>
      <c r="B202" s="4"/>
      <c r="C202" s="4"/>
      <c r="D202" s="96"/>
      <c r="E202" s="4"/>
      <c r="F202" s="5"/>
      <c r="G202" s="4"/>
      <c r="H202" s="77"/>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row>
    <row r="203" spans="1:72" ht="15.75" customHeight="1" x14ac:dyDescent="0.25">
      <c r="A203" s="4"/>
      <c r="B203" s="4"/>
      <c r="C203" s="4"/>
      <c r="D203" s="96"/>
      <c r="E203" s="4"/>
      <c r="F203" s="5"/>
      <c r="G203" s="4"/>
      <c r="H203" s="77"/>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row>
    <row r="204" spans="1:72" ht="15.75" customHeight="1" x14ac:dyDescent="0.25">
      <c r="A204" s="4"/>
      <c r="B204" s="4"/>
      <c r="C204" s="4"/>
      <c r="D204" s="96"/>
      <c r="E204" s="4"/>
      <c r="F204" s="5"/>
      <c r="G204" s="4"/>
      <c r="H204" s="77"/>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row>
    <row r="205" spans="1:72" ht="15.75" customHeight="1" x14ac:dyDescent="0.25">
      <c r="A205" s="4"/>
      <c r="B205" s="4"/>
      <c r="C205" s="4"/>
      <c r="D205" s="96"/>
      <c r="E205" s="4"/>
      <c r="F205" s="5"/>
      <c r="G205" s="4"/>
      <c r="H205" s="77"/>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row>
    <row r="206" spans="1:72" ht="15.75" customHeight="1" x14ac:dyDescent="0.25">
      <c r="A206" s="4"/>
      <c r="B206" s="4"/>
      <c r="C206" s="4"/>
      <c r="D206" s="96"/>
      <c r="E206" s="4"/>
      <c r="F206" s="5"/>
      <c r="G206" s="4"/>
      <c r="H206" s="77"/>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row>
    <row r="207" spans="1:72" ht="15.75" customHeight="1" x14ac:dyDescent="0.25">
      <c r="A207" s="4"/>
      <c r="B207" s="4"/>
      <c r="C207" s="4"/>
      <c r="D207" s="96"/>
      <c r="E207" s="4"/>
      <c r="F207" s="5"/>
      <c r="G207" s="4"/>
      <c r="H207" s="77"/>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row>
    <row r="208" spans="1:72" ht="15.75" customHeight="1" x14ac:dyDescent="0.25">
      <c r="A208" s="4"/>
      <c r="B208" s="4"/>
      <c r="C208" s="4"/>
      <c r="D208" s="96"/>
      <c r="E208" s="4"/>
      <c r="F208" s="5"/>
      <c r="G208" s="4"/>
      <c r="H208" s="77"/>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row>
    <row r="209" spans="1:72" ht="15.75" customHeight="1" x14ac:dyDescent="0.25">
      <c r="A209" s="4"/>
      <c r="B209" s="4"/>
      <c r="C209" s="4"/>
      <c r="D209" s="96"/>
      <c r="E209" s="4"/>
      <c r="F209" s="5"/>
      <c r="G209" s="4"/>
      <c r="H209" s="77"/>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row>
    <row r="210" spans="1:72" ht="15.75" customHeight="1" x14ac:dyDescent="0.25">
      <c r="A210" s="4"/>
      <c r="B210" s="4"/>
      <c r="C210" s="4"/>
      <c r="D210" s="96"/>
      <c r="E210" s="4"/>
      <c r="F210" s="5"/>
      <c r="G210" s="4"/>
      <c r="H210" s="77"/>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row>
    <row r="211" spans="1:72" ht="15.75" customHeight="1" x14ac:dyDescent="0.25">
      <c r="A211" s="4"/>
      <c r="B211" s="4"/>
      <c r="C211" s="4"/>
      <c r="D211" s="96"/>
      <c r="E211" s="4"/>
      <c r="F211" s="5"/>
      <c r="G211" s="4"/>
      <c r="H211" s="77"/>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row>
    <row r="212" spans="1:72" ht="15.75" customHeight="1" x14ac:dyDescent="0.25">
      <c r="A212" s="4"/>
      <c r="B212" s="4"/>
      <c r="C212" s="4"/>
      <c r="D212" s="96"/>
      <c r="E212" s="4"/>
      <c r="F212" s="5"/>
      <c r="G212" s="4"/>
      <c r="H212" s="77"/>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row>
    <row r="213" spans="1:72" ht="15.75" customHeight="1" x14ac:dyDescent="0.25">
      <c r="A213" s="4"/>
      <c r="B213" s="4"/>
      <c r="C213" s="4"/>
      <c r="D213" s="96"/>
      <c r="E213" s="4"/>
      <c r="F213" s="5"/>
      <c r="G213" s="4"/>
      <c r="H213" s="77"/>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row>
    <row r="214" spans="1:72" ht="15.75" customHeight="1" x14ac:dyDescent="0.25">
      <c r="A214" s="4"/>
      <c r="B214" s="4"/>
      <c r="C214" s="4"/>
      <c r="D214" s="96"/>
      <c r="E214" s="4"/>
      <c r="F214" s="5"/>
      <c r="G214" s="4"/>
      <c r="H214" s="77"/>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row>
    <row r="215" spans="1:72" ht="15.75" customHeight="1" x14ac:dyDescent="0.25">
      <c r="A215" s="4"/>
      <c r="B215" s="4"/>
      <c r="C215" s="4"/>
      <c r="D215" s="96"/>
      <c r="E215" s="4"/>
      <c r="F215" s="5"/>
      <c r="G215" s="4"/>
      <c r="H215" s="77"/>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row>
    <row r="216" spans="1:72" ht="15.75" customHeight="1" x14ac:dyDescent="0.25">
      <c r="A216" s="4"/>
      <c r="B216" s="4"/>
      <c r="C216" s="4"/>
      <c r="D216" s="96"/>
      <c r="E216" s="4"/>
      <c r="F216" s="5"/>
      <c r="G216" s="4"/>
      <c r="H216" s="77"/>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row>
    <row r="217" spans="1:72" ht="15.75" customHeight="1" x14ac:dyDescent="0.25">
      <c r="A217" s="4"/>
      <c r="B217" s="4"/>
      <c r="C217" s="4"/>
      <c r="D217" s="96"/>
      <c r="E217" s="4"/>
      <c r="F217" s="5"/>
      <c r="G217" s="4"/>
      <c r="H217" s="77"/>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row>
    <row r="218" spans="1:72" ht="15.75" customHeight="1" x14ac:dyDescent="0.25">
      <c r="A218" s="4"/>
      <c r="B218" s="4"/>
      <c r="C218" s="4"/>
      <c r="D218" s="96"/>
      <c r="E218" s="4"/>
      <c r="F218" s="5"/>
      <c r="G218" s="4"/>
      <c r="H218" s="77"/>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row>
    <row r="219" spans="1:72" ht="15.75" customHeight="1" x14ac:dyDescent="0.25">
      <c r="A219" s="4"/>
      <c r="B219" s="4"/>
      <c r="C219" s="4"/>
      <c r="D219" s="96"/>
      <c r="E219" s="4"/>
      <c r="F219" s="5"/>
      <c r="G219" s="4"/>
      <c r="H219" s="77"/>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row>
    <row r="220" spans="1:72" ht="15.75" customHeight="1" x14ac:dyDescent="0.25">
      <c r="A220" s="4"/>
      <c r="B220" s="4"/>
      <c r="C220" s="4"/>
      <c r="D220" s="96"/>
      <c r="E220" s="4"/>
      <c r="F220" s="5"/>
      <c r="G220" s="4"/>
      <c r="H220" s="77"/>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row>
    <row r="221" spans="1:72" ht="15.75" customHeight="1" x14ac:dyDescent="0.25">
      <c r="A221" s="4"/>
      <c r="B221" s="4"/>
      <c r="C221" s="4"/>
      <c r="D221" s="96"/>
      <c r="E221" s="4"/>
      <c r="F221" s="5"/>
      <c r="G221" s="4"/>
      <c r="H221" s="77"/>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row>
    <row r="222" spans="1:72" ht="15.75" customHeight="1" x14ac:dyDescent="0.25">
      <c r="A222" s="4"/>
      <c r="B222" s="4"/>
      <c r="C222" s="4"/>
      <c r="D222" s="96"/>
      <c r="E222" s="4"/>
      <c r="F222" s="5"/>
      <c r="G222" s="4"/>
      <c r="H222" s="77"/>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row>
    <row r="223" spans="1:72" ht="15.75" customHeight="1" x14ac:dyDescent="0.25">
      <c r="A223" s="4"/>
      <c r="B223" s="4"/>
      <c r="C223" s="4"/>
      <c r="D223" s="96"/>
      <c r="E223" s="4"/>
      <c r="F223" s="5"/>
      <c r="G223" s="4"/>
      <c r="H223" s="77"/>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row>
    <row r="224" spans="1:72" ht="15.75" customHeight="1" x14ac:dyDescent="0.25">
      <c r="A224" s="4"/>
      <c r="B224" s="4"/>
      <c r="C224" s="4"/>
      <c r="D224" s="96"/>
      <c r="E224" s="4"/>
      <c r="F224" s="5"/>
      <c r="G224" s="4"/>
      <c r="H224" s="77"/>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row>
    <row r="225" spans="1:72" ht="15.75" customHeight="1" x14ac:dyDescent="0.25">
      <c r="A225" s="4"/>
      <c r="B225" s="4"/>
      <c r="C225" s="4"/>
      <c r="D225" s="96"/>
      <c r="E225" s="4"/>
      <c r="F225" s="5"/>
      <c r="G225" s="4"/>
      <c r="H225" s="77"/>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row>
    <row r="226" spans="1:72" ht="15.75" customHeight="1" x14ac:dyDescent="0.25">
      <c r="A226" s="4"/>
      <c r="B226" s="4"/>
      <c r="C226" s="4"/>
      <c r="D226" s="96"/>
      <c r="E226" s="4"/>
      <c r="F226" s="5"/>
      <c r="G226" s="4"/>
      <c r="H226" s="77"/>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row>
    <row r="227" spans="1:72" ht="15.75" customHeight="1" x14ac:dyDescent="0.25">
      <c r="A227" s="4"/>
      <c r="B227" s="4"/>
      <c r="C227" s="4"/>
      <c r="D227" s="96"/>
      <c r="E227" s="4"/>
      <c r="F227" s="5"/>
      <c r="G227" s="4"/>
      <c r="H227" s="77"/>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row>
    <row r="228" spans="1:72" ht="15.75" customHeight="1" x14ac:dyDescent="0.25">
      <c r="A228" s="4"/>
      <c r="B228" s="4"/>
      <c r="C228" s="4"/>
      <c r="D228" s="96"/>
      <c r="E228" s="4"/>
      <c r="F228" s="5"/>
      <c r="G228" s="4"/>
      <c r="H228" s="77"/>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row>
    <row r="229" spans="1:72" ht="15.75" customHeight="1" x14ac:dyDescent="0.25">
      <c r="A229" s="4"/>
      <c r="B229" s="4"/>
      <c r="C229" s="4"/>
      <c r="D229" s="96"/>
      <c r="E229" s="4"/>
      <c r="F229" s="5"/>
      <c r="G229" s="4"/>
      <c r="H229" s="77"/>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row>
    <row r="230" spans="1:72" ht="15.75" customHeight="1" x14ac:dyDescent="0.25">
      <c r="A230" s="4"/>
      <c r="B230" s="4"/>
      <c r="C230" s="4"/>
      <c r="D230" s="96"/>
      <c r="E230" s="4"/>
      <c r="F230" s="5"/>
      <c r="G230" s="4"/>
      <c r="H230" s="77"/>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row>
    <row r="231" spans="1:72" ht="15.75" customHeight="1" x14ac:dyDescent="0.25">
      <c r="A231" s="4"/>
      <c r="B231" s="4"/>
      <c r="C231" s="4"/>
      <c r="D231" s="96"/>
      <c r="E231" s="4"/>
      <c r="F231" s="5"/>
      <c r="G231" s="4"/>
      <c r="H231" s="77"/>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row>
    <row r="232" spans="1:72" ht="15.75" customHeight="1" x14ac:dyDescent="0.25">
      <c r="A232" s="4"/>
      <c r="B232" s="4"/>
      <c r="C232" s="4"/>
      <c r="D232" s="96"/>
      <c r="E232" s="4"/>
      <c r="F232" s="5"/>
      <c r="G232" s="4"/>
      <c r="H232" s="77"/>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row>
    <row r="233" spans="1:72" ht="15.75" customHeight="1" x14ac:dyDescent="0.25">
      <c r="A233" s="4"/>
      <c r="B233" s="4"/>
      <c r="C233" s="4"/>
      <c r="D233" s="96"/>
      <c r="E233" s="4"/>
      <c r="F233" s="5"/>
      <c r="G233" s="4"/>
      <c r="H233" s="77"/>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row>
    <row r="234" spans="1:72" ht="15.75" customHeight="1" x14ac:dyDescent="0.25">
      <c r="A234" s="4"/>
      <c r="B234" s="4"/>
      <c r="C234" s="4"/>
      <c r="D234" s="96"/>
      <c r="E234" s="4"/>
      <c r="F234" s="5"/>
      <c r="G234" s="4"/>
      <c r="H234" s="77"/>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row>
    <row r="235" spans="1:72" ht="15.75" customHeight="1" x14ac:dyDescent="0.25">
      <c r="A235" s="4"/>
      <c r="B235" s="4"/>
      <c r="C235" s="4"/>
      <c r="D235" s="96"/>
      <c r="E235" s="4"/>
      <c r="F235" s="5"/>
      <c r="G235" s="4"/>
      <c r="H235" s="77"/>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row>
    <row r="236" spans="1:72" ht="15.75" customHeight="1" x14ac:dyDescent="0.25">
      <c r="A236" s="4"/>
      <c r="B236" s="4"/>
      <c r="C236" s="4"/>
      <c r="D236" s="96"/>
      <c r="E236" s="4"/>
      <c r="F236" s="5"/>
      <c r="G236" s="4"/>
      <c r="H236" s="77"/>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row>
    <row r="237" spans="1:72" ht="15.75" customHeight="1" x14ac:dyDescent="0.25">
      <c r="A237" s="4"/>
      <c r="B237" s="4"/>
      <c r="C237" s="4"/>
      <c r="D237" s="96"/>
      <c r="E237" s="4"/>
      <c r="F237" s="5"/>
      <c r="G237" s="4"/>
      <c r="H237" s="77"/>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row>
    <row r="238" spans="1:72" ht="15.75" customHeight="1" x14ac:dyDescent="0.25">
      <c r="A238" s="4"/>
      <c r="B238" s="4"/>
      <c r="C238" s="4"/>
      <c r="D238" s="96"/>
      <c r="E238" s="4"/>
      <c r="F238" s="5"/>
      <c r="G238" s="4"/>
      <c r="H238" s="77"/>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row>
    <row r="239" spans="1:72" ht="15.75" customHeight="1" x14ac:dyDescent="0.25">
      <c r="A239" s="4"/>
      <c r="B239" s="4"/>
      <c r="C239" s="4"/>
      <c r="D239" s="96"/>
      <c r="E239" s="4"/>
      <c r="F239" s="5"/>
      <c r="G239" s="4"/>
      <c r="H239" s="77"/>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row>
    <row r="240" spans="1:72" ht="15.75" customHeight="1" x14ac:dyDescent="0.25">
      <c r="A240" s="4"/>
      <c r="B240" s="4"/>
      <c r="C240" s="4"/>
      <c r="D240" s="96"/>
      <c r="E240" s="4"/>
      <c r="F240" s="5"/>
      <c r="G240" s="4"/>
      <c r="H240" s="77"/>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row>
    <row r="241" spans="1:72" ht="15.75" customHeight="1" x14ac:dyDescent="0.25">
      <c r="A241" s="4"/>
      <c r="B241" s="4"/>
      <c r="C241" s="4"/>
      <c r="D241" s="96"/>
      <c r="E241" s="4"/>
      <c r="F241" s="5"/>
      <c r="G241" s="4"/>
      <c r="H241" s="77"/>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row>
    <row r="242" spans="1:72" ht="15.75" customHeight="1" x14ac:dyDescent="0.25">
      <c r="A242" s="4"/>
      <c r="B242" s="4"/>
      <c r="C242" s="4"/>
      <c r="D242" s="96"/>
      <c r="E242" s="4"/>
      <c r="F242" s="5"/>
      <c r="G242" s="4"/>
      <c r="H242" s="77"/>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row>
    <row r="243" spans="1:72" ht="15.75" customHeight="1" x14ac:dyDescent="0.25">
      <c r="A243" s="4"/>
      <c r="B243" s="4"/>
      <c r="C243" s="4"/>
      <c r="D243" s="96"/>
      <c r="E243" s="4"/>
      <c r="F243" s="5"/>
      <c r="G243" s="4"/>
      <c r="H243" s="77"/>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row>
    <row r="244" spans="1:72" ht="15.75" customHeight="1" x14ac:dyDescent="0.25">
      <c r="A244" s="4"/>
      <c r="B244" s="4"/>
      <c r="C244" s="4"/>
      <c r="D244" s="96"/>
      <c r="E244" s="4"/>
      <c r="F244" s="5"/>
      <c r="G244" s="4"/>
      <c r="H244" s="77"/>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row>
    <row r="245" spans="1:72" ht="15.75" customHeight="1" x14ac:dyDescent="0.25">
      <c r="A245" s="4"/>
      <c r="B245" s="4"/>
      <c r="C245" s="4"/>
      <c r="D245" s="96"/>
      <c r="E245" s="4"/>
      <c r="F245" s="5"/>
      <c r="G245" s="4"/>
      <c r="H245" s="77"/>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row>
    <row r="246" spans="1:72" ht="15.75" customHeight="1" x14ac:dyDescent="0.25">
      <c r="A246" s="4"/>
      <c r="B246" s="4"/>
      <c r="C246" s="4"/>
      <c r="D246" s="96"/>
      <c r="E246" s="4"/>
      <c r="F246" s="5"/>
      <c r="G246" s="4"/>
      <c r="H246" s="77"/>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row>
    <row r="247" spans="1:72" ht="15.75" customHeight="1" x14ac:dyDescent="0.25">
      <c r="A247" s="4"/>
      <c r="B247" s="4"/>
      <c r="C247" s="4"/>
      <c r="D247" s="96"/>
      <c r="E247" s="4"/>
      <c r="F247" s="5"/>
      <c r="G247" s="4"/>
      <c r="H247" s="77"/>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row>
    <row r="248" spans="1:72" ht="15.75" customHeight="1" x14ac:dyDescent="0.25">
      <c r="A248" s="4"/>
      <c r="B248" s="4"/>
      <c r="C248" s="4"/>
      <c r="D248" s="4"/>
      <c r="E248" s="4"/>
      <c r="F248" s="5"/>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row>
    <row r="249" spans="1:72" ht="15.75" customHeight="1" x14ac:dyDescent="0.25">
      <c r="A249" s="4"/>
      <c r="B249" s="4"/>
      <c r="C249" s="4"/>
      <c r="D249" s="4"/>
      <c r="E249" s="4"/>
      <c r="F249" s="5"/>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row>
    <row r="250" spans="1:72" ht="15.75" customHeight="1" x14ac:dyDescent="0.25">
      <c r="A250" s="4"/>
      <c r="B250" s="4"/>
      <c r="C250" s="4"/>
      <c r="D250" s="4"/>
      <c r="E250" s="4"/>
      <c r="F250" s="5"/>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row>
    <row r="251" spans="1:72" ht="15.75" customHeight="1" x14ac:dyDescent="0.25">
      <c r="A251" s="4"/>
      <c r="B251" s="4"/>
      <c r="C251" s="4"/>
      <c r="D251" s="4"/>
      <c r="E251" s="4"/>
      <c r="F251" s="5"/>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row>
    <row r="252" spans="1:72" ht="15.75" customHeight="1" x14ac:dyDescent="0.25">
      <c r="A252" s="4"/>
      <c r="B252" s="4"/>
      <c r="C252" s="4"/>
      <c r="D252" s="4"/>
      <c r="E252" s="4"/>
      <c r="F252" s="5"/>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row>
    <row r="253" spans="1:72" ht="15.75" customHeight="1" x14ac:dyDescent="0.25">
      <c r="A253" s="4"/>
      <c r="B253" s="4"/>
      <c r="C253" s="4"/>
      <c r="D253" s="4"/>
      <c r="E253" s="4"/>
      <c r="F253" s="5"/>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row>
    <row r="254" spans="1:72" ht="15.75" customHeight="1" x14ac:dyDescent="0.25">
      <c r="A254" s="4"/>
      <c r="B254" s="4"/>
      <c r="C254" s="4"/>
      <c r="D254" s="4"/>
      <c r="E254" s="4"/>
      <c r="F254" s="5"/>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row>
    <row r="255" spans="1:72" ht="15.75" customHeight="1" x14ac:dyDescent="0.25">
      <c r="A255" s="4"/>
      <c r="B255" s="4"/>
      <c r="C255" s="4"/>
      <c r="D255" s="4"/>
      <c r="E255" s="4"/>
      <c r="F255" s="5"/>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row>
    <row r="256" spans="1:72" ht="15.75" customHeight="1" x14ac:dyDescent="0.25">
      <c r="A256" s="4"/>
      <c r="B256" s="4"/>
      <c r="C256" s="4"/>
      <c r="D256" s="4"/>
      <c r="E256" s="4"/>
      <c r="F256" s="5"/>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row>
    <row r="257" spans="1:72" ht="15.75" customHeight="1" x14ac:dyDescent="0.25">
      <c r="A257" s="4"/>
      <c r="B257" s="4"/>
      <c r="C257" s="4"/>
      <c r="D257" s="4"/>
      <c r="E257" s="4"/>
      <c r="F257" s="5"/>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row>
    <row r="258" spans="1:72" ht="15.75" customHeight="1" x14ac:dyDescent="0.25">
      <c r="A258" s="4"/>
      <c r="B258" s="4"/>
      <c r="C258" s="4"/>
      <c r="D258" s="4"/>
      <c r="E258" s="4"/>
      <c r="F258" s="5"/>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row>
    <row r="259" spans="1:72" ht="15.75" customHeight="1" x14ac:dyDescent="0.25">
      <c r="A259" s="4"/>
      <c r="B259" s="4"/>
      <c r="C259" s="4"/>
      <c r="D259" s="4"/>
      <c r="E259" s="4"/>
      <c r="F259" s="5"/>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row>
    <row r="260" spans="1:72" ht="15.75" customHeight="1" x14ac:dyDescent="0.25">
      <c r="A260" s="4"/>
      <c r="B260" s="4"/>
      <c r="C260" s="4"/>
      <c r="D260" s="4"/>
      <c r="E260" s="4"/>
      <c r="F260" s="5"/>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row>
    <row r="261" spans="1:72" ht="15.75" customHeight="1" x14ac:dyDescent="0.25">
      <c r="A261" s="4"/>
      <c r="B261" s="4"/>
      <c r="C261" s="4"/>
      <c r="D261" s="4"/>
      <c r="E261" s="4"/>
      <c r="F261" s="5"/>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row>
    <row r="262" spans="1:72" ht="15.75" customHeight="1" x14ac:dyDescent="0.25">
      <c r="A262" s="4"/>
      <c r="B262" s="4"/>
      <c r="C262" s="4"/>
      <c r="D262" s="4"/>
      <c r="E262" s="4"/>
      <c r="F262" s="5"/>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row>
    <row r="263" spans="1:72" ht="15.75" customHeight="1" x14ac:dyDescent="0.25">
      <c r="A263" s="4"/>
      <c r="B263" s="4"/>
      <c r="C263" s="4"/>
      <c r="D263" s="4"/>
      <c r="E263" s="4"/>
      <c r="F263" s="5"/>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row>
    <row r="264" spans="1:72" ht="15.75" customHeight="1" x14ac:dyDescent="0.25">
      <c r="A264" s="4"/>
      <c r="B264" s="4"/>
      <c r="C264" s="4"/>
      <c r="D264" s="4"/>
      <c r="E264" s="4"/>
      <c r="F264" s="5"/>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row>
    <row r="265" spans="1:72" ht="15.75" customHeight="1" x14ac:dyDescent="0.25">
      <c r="A265" s="4"/>
      <c r="B265" s="4"/>
      <c r="C265" s="4"/>
      <c r="D265" s="4"/>
      <c r="E265" s="4"/>
      <c r="F265" s="5"/>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row>
    <row r="266" spans="1:72" ht="15.75" customHeight="1" x14ac:dyDescent="0.25">
      <c r="A266" s="4"/>
      <c r="B266" s="4"/>
      <c r="C266" s="4"/>
      <c r="D266" s="4"/>
      <c r="E266" s="4"/>
      <c r="F266" s="5"/>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row>
    <row r="267" spans="1:72" ht="15.75" customHeight="1" x14ac:dyDescent="0.25">
      <c r="A267" s="4"/>
      <c r="B267" s="4"/>
      <c r="C267" s="4"/>
      <c r="D267" s="4"/>
      <c r="E267" s="4"/>
      <c r="F267" s="5"/>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row>
    <row r="268" spans="1:72" ht="15.75" customHeight="1" x14ac:dyDescent="0.25">
      <c r="A268" s="4"/>
      <c r="B268" s="4"/>
      <c r="C268" s="4"/>
      <c r="D268" s="4"/>
      <c r="E268" s="4"/>
      <c r="F268" s="5"/>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row>
    <row r="269" spans="1:72" ht="15.75" customHeight="1" x14ac:dyDescent="0.25">
      <c r="A269" s="4"/>
      <c r="B269" s="4"/>
      <c r="C269" s="4"/>
      <c r="D269" s="4"/>
      <c r="E269" s="4"/>
      <c r="F269" s="5"/>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row>
    <row r="270" spans="1:72" ht="15.75" customHeight="1" x14ac:dyDescent="0.25">
      <c r="A270" s="4"/>
      <c r="B270" s="4"/>
      <c r="C270" s="4"/>
      <c r="D270" s="4"/>
      <c r="E270" s="4"/>
      <c r="F270" s="5"/>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row>
    <row r="271" spans="1:72" ht="15.75" customHeight="1" x14ac:dyDescent="0.25">
      <c r="A271" s="4"/>
      <c r="B271" s="4"/>
      <c r="C271" s="4"/>
      <c r="D271" s="4"/>
      <c r="E271" s="4"/>
      <c r="F271" s="5"/>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row>
    <row r="272" spans="1:72" ht="15.75" customHeight="1" x14ac:dyDescent="0.25">
      <c r="A272" s="4"/>
      <c r="B272" s="4"/>
      <c r="C272" s="4"/>
      <c r="D272" s="4"/>
      <c r="E272" s="4"/>
      <c r="F272" s="5"/>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row>
    <row r="273" spans="1:72" ht="15.75" customHeight="1" x14ac:dyDescent="0.25">
      <c r="A273" s="4"/>
      <c r="B273" s="4"/>
      <c r="C273" s="4"/>
      <c r="D273" s="4"/>
      <c r="E273" s="4"/>
      <c r="F273" s="5"/>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row>
    <row r="274" spans="1:72" ht="15.75" customHeight="1" x14ac:dyDescent="0.25">
      <c r="A274" s="4"/>
      <c r="B274" s="4"/>
      <c r="C274" s="4"/>
      <c r="D274" s="4"/>
      <c r="E274" s="4"/>
      <c r="F274" s="5"/>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row>
    <row r="275" spans="1:72" ht="15.75" customHeight="1" x14ac:dyDescent="0.25">
      <c r="A275" s="4"/>
      <c r="B275" s="4"/>
      <c r="C275" s="4"/>
      <c r="D275" s="4"/>
      <c r="E275" s="4"/>
      <c r="F275" s="5"/>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row>
    <row r="276" spans="1:72" ht="15.75" customHeight="1" x14ac:dyDescent="0.25">
      <c r="A276" s="4"/>
      <c r="B276" s="4"/>
      <c r="C276" s="4"/>
      <c r="D276" s="4"/>
      <c r="E276" s="4"/>
      <c r="F276" s="5"/>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row>
    <row r="277" spans="1:72" ht="15.75" customHeight="1" x14ac:dyDescent="0.25">
      <c r="A277" s="4"/>
      <c r="B277" s="4"/>
      <c r="C277" s="4"/>
      <c r="D277" s="4"/>
      <c r="E277" s="4"/>
      <c r="F277" s="5"/>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row>
    <row r="278" spans="1:72" ht="15.75" customHeight="1" x14ac:dyDescent="0.25">
      <c r="A278" s="4"/>
      <c r="B278" s="4"/>
      <c r="C278" s="4"/>
      <c r="D278" s="4"/>
      <c r="E278" s="4"/>
      <c r="F278" s="5"/>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row>
    <row r="279" spans="1:72" ht="15.75" customHeight="1" x14ac:dyDescent="0.25">
      <c r="A279" s="4"/>
      <c r="B279" s="4"/>
      <c r="C279" s="4"/>
      <c r="D279" s="4"/>
      <c r="E279" s="4"/>
      <c r="F279" s="5"/>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row>
    <row r="280" spans="1:72" ht="15.75" customHeight="1" x14ac:dyDescent="0.25">
      <c r="A280" s="4"/>
      <c r="B280" s="4"/>
      <c r="C280" s="4"/>
      <c r="D280" s="4"/>
      <c r="E280" s="4"/>
      <c r="F280" s="5"/>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row>
    <row r="281" spans="1:72" ht="15.75" customHeight="1" x14ac:dyDescent="0.25">
      <c r="A281" s="4"/>
      <c r="B281" s="4"/>
      <c r="C281" s="4"/>
      <c r="D281" s="4"/>
      <c r="E281" s="4"/>
      <c r="F281" s="5"/>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row>
    <row r="282" spans="1:72" ht="15.75" customHeight="1" x14ac:dyDescent="0.25">
      <c r="A282" s="4"/>
      <c r="B282" s="4"/>
      <c r="C282" s="4"/>
      <c r="D282" s="4"/>
      <c r="E282" s="4"/>
      <c r="F282" s="5"/>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row>
    <row r="283" spans="1:72" ht="15.75" customHeight="1" x14ac:dyDescent="0.25">
      <c r="A283" s="4"/>
      <c r="B283" s="4"/>
      <c r="C283" s="4"/>
      <c r="D283" s="4"/>
      <c r="E283" s="4"/>
      <c r="F283" s="5"/>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row>
    <row r="284" spans="1:72" ht="15.75" customHeight="1" x14ac:dyDescent="0.25">
      <c r="A284" s="4"/>
      <c r="B284" s="4"/>
      <c r="C284" s="4"/>
      <c r="D284" s="4"/>
      <c r="E284" s="4"/>
      <c r="F284" s="5"/>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row>
    <row r="285" spans="1:72" ht="15.75" customHeight="1" x14ac:dyDescent="0.25">
      <c r="A285" s="4"/>
      <c r="B285" s="4"/>
      <c r="C285" s="4"/>
      <c r="D285" s="4"/>
      <c r="E285" s="4"/>
      <c r="F285" s="5"/>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row>
    <row r="286" spans="1:72" ht="15.75" customHeight="1" x14ac:dyDescent="0.25">
      <c r="A286" s="4"/>
      <c r="B286" s="4"/>
      <c r="C286" s="4"/>
      <c r="D286" s="4"/>
      <c r="E286" s="4"/>
      <c r="F286" s="5"/>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row>
    <row r="287" spans="1:72" ht="15.75" customHeight="1" x14ac:dyDescent="0.25">
      <c r="A287" s="4"/>
      <c r="B287" s="4"/>
      <c r="C287" s="4"/>
      <c r="D287" s="4"/>
      <c r="E287" s="4"/>
      <c r="F287" s="5"/>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row>
    <row r="288" spans="1:72" ht="15.75" customHeight="1" x14ac:dyDescent="0.25">
      <c r="A288" s="4"/>
      <c r="B288" s="4"/>
      <c r="C288" s="4"/>
      <c r="D288" s="4"/>
      <c r="E288" s="4"/>
      <c r="F288" s="5"/>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row>
    <row r="289" spans="1:72" ht="15.75" customHeight="1" x14ac:dyDescent="0.25">
      <c r="A289" s="4"/>
      <c r="B289" s="4"/>
      <c r="C289" s="4"/>
      <c r="D289" s="4"/>
      <c r="E289" s="4"/>
      <c r="F289" s="5"/>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row>
    <row r="290" spans="1:72" ht="15.75" customHeight="1" x14ac:dyDescent="0.25">
      <c r="A290" s="4"/>
      <c r="B290" s="4"/>
      <c r="C290" s="4"/>
      <c r="D290" s="4"/>
      <c r="E290" s="4"/>
      <c r="F290" s="5"/>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row>
    <row r="291" spans="1:72" ht="15.75" customHeight="1" x14ac:dyDescent="0.25">
      <c r="A291" s="4"/>
      <c r="B291" s="4"/>
      <c r="C291" s="4"/>
      <c r="D291" s="4"/>
      <c r="E291" s="4"/>
      <c r="F291" s="5"/>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row>
    <row r="292" spans="1:72" ht="15.75" customHeight="1" x14ac:dyDescent="0.25">
      <c r="A292" s="4"/>
      <c r="B292" s="4"/>
      <c r="C292" s="4"/>
      <c r="D292" s="4"/>
      <c r="E292" s="4"/>
      <c r="F292" s="5"/>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row>
    <row r="293" spans="1:72" ht="15.75" customHeight="1" x14ac:dyDescent="0.25">
      <c r="A293" s="4"/>
      <c r="B293" s="4"/>
      <c r="C293" s="4"/>
      <c r="D293" s="4"/>
      <c r="E293" s="4"/>
      <c r="F293" s="5"/>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row>
    <row r="294" spans="1:72" ht="15.75" customHeight="1" x14ac:dyDescent="0.25">
      <c r="A294" s="4"/>
      <c r="B294" s="4"/>
      <c r="C294" s="4"/>
      <c r="D294" s="4"/>
      <c r="E294" s="4"/>
      <c r="F294" s="5"/>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row>
    <row r="295" spans="1:72" ht="15.75" customHeight="1" x14ac:dyDescent="0.25">
      <c r="A295" s="4"/>
      <c r="B295" s="4"/>
      <c r="C295" s="4"/>
      <c r="D295" s="4"/>
      <c r="E295" s="4"/>
      <c r="F295" s="5"/>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row>
    <row r="296" spans="1:72" ht="15.75" customHeight="1" x14ac:dyDescent="0.25">
      <c r="A296" s="4"/>
      <c r="B296" s="4"/>
      <c r="C296" s="4"/>
      <c r="D296" s="4"/>
      <c r="E296" s="4"/>
      <c r="F296" s="5"/>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row>
    <row r="297" spans="1:72" ht="15.75" customHeight="1" x14ac:dyDescent="0.25">
      <c r="A297" s="4"/>
      <c r="B297" s="4"/>
      <c r="C297" s="4"/>
      <c r="D297" s="4"/>
      <c r="E297" s="4"/>
      <c r="F297" s="5"/>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row>
    <row r="298" spans="1:72" ht="15.75" customHeight="1" x14ac:dyDescent="0.25">
      <c r="A298" s="4"/>
      <c r="B298" s="4"/>
      <c r="C298" s="4"/>
      <c r="D298" s="4"/>
      <c r="E298" s="4"/>
      <c r="F298" s="5"/>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row>
    <row r="299" spans="1:72" ht="15.75" customHeight="1" x14ac:dyDescent="0.25">
      <c r="A299" s="4"/>
      <c r="B299" s="4"/>
      <c r="C299" s="4"/>
      <c r="D299" s="4"/>
      <c r="E299" s="4"/>
      <c r="F299" s="5"/>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row>
    <row r="300" spans="1:72" ht="15.75" customHeight="1" x14ac:dyDescent="0.25">
      <c r="A300" s="4"/>
      <c r="B300" s="4"/>
      <c r="C300" s="4"/>
      <c r="D300" s="4"/>
      <c r="E300" s="4"/>
      <c r="F300" s="5"/>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row>
    <row r="301" spans="1:72" ht="15.75" customHeight="1" x14ac:dyDescent="0.25">
      <c r="A301" s="4"/>
      <c r="B301" s="4"/>
      <c r="C301" s="4"/>
      <c r="D301" s="4"/>
      <c r="E301" s="4"/>
      <c r="F301" s="5"/>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row>
    <row r="302" spans="1:72" ht="15.75" customHeight="1" x14ac:dyDescent="0.25">
      <c r="A302" s="4"/>
      <c r="B302" s="4"/>
      <c r="C302" s="4"/>
      <c r="D302" s="4"/>
      <c r="E302" s="4"/>
      <c r="F302" s="5"/>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row>
    <row r="303" spans="1:72" ht="15.75" customHeight="1" x14ac:dyDescent="0.25">
      <c r="A303" s="4"/>
      <c r="B303" s="4"/>
      <c r="C303" s="4"/>
      <c r="D303" s="4"/>
      <c r="E303" s="4"/>
      <c r="F303" s="5"/>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row>
    <row r="304" spans="1:72" ht="15.75" customHeight="1" x14ac:dyDescent="0.25">
      <c r="A304" s="4"/>
      <c r="B304" s="4"/>
      <c r="C304" s="4"/>
      <c r="D304" s="4"/>
      <c r="E304" s="4"/>
      <c r="F304" s="5"/>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row>
    <row r="305" spans="1:72" ht="15.75" customHeight="1" x14ac:dyDescent="0.25">
      <c r="A305" s="4"/>
      <c r="B305" s="4"/>
      <c r="C305" s="4"/>
      <c r="D305" s="4"/>
      <c r="E305" s="4"/>
      <c r="F305" s="5"/>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row>
    <row r="306" spans="1:72" ht="15.75" customHeight="1" x14ac:dyDescent="0.25">
      <c r="A306" s="4"/>
      <c r="B306" s="4"/>
      <c r="C306" s="4"/>
      <c r="D306" s="4"/>
      <c r="E306" s="4"/>
      <c r="F306" s="5"/>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row>
    <row r="307" spans="1:72" ht="15.75" customHeight="1" x14ac:dyDescent="0.25">
      <c r="A307" s="4"/>
      <c r="B307" s="4"/>
      <c r="C307" s="4"/>
      <c r="D307" s="4"/>
      <c r="E307" s="4"/>
      <c r="F307" s="5"/>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row>
    <row r="308" spans="1:72" ht="15.75" customHeight="1" x14ac:dyDescent="0.25">
      <c r="A308" s="4"/>
      <c r="B308" s="4"/>
      <c r="C308" s="4"/>
      <c r="D308" s="4"/>
      <c r="E308" s="4"/>
      <c r="F308" s="5"/>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row>
    <row r="309" spans="1:72" ht="15.75" customHeight="1" x14ac:dyDescent="0.25">
      <c r="A309" s="4"/>
      <c r="B309" s="4"/>
      <c r="C309" s="4"/>
      <c r="D309" s="4"/>
      <c r="E309" s="4"/>
      <c r="F309" s="5"/>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row>
    <row r="310" spans="1:72" ht="15.75" customHeight="1" x14ac:dyDescent="0.25">
      <c r="A310" s="4"/>
      <c r="B310" s="4"/>
      <c r="C310" s="4"/>
      <c r="D310" s="4"/>
      <c r="E310" s="4"/>
      <c r="F310" s="5"/>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row>
    <row r="311" spans="1:72" ht="15.75" customHeight="1" x14ac:dyDescent="0.25">
      <c r="A311" s="4"/>
      <c r="B311" s="4"/>
      <c r="C311" s="4"/>
      <c r="D311" s="4"/>
      <c r="E311" s="4"/>
      <c r="F311" s="5"/>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row>
    <row r="312" spans="1:72" ht="15.75" customHeight="1" x14ac:dyDescent="0.25">
      <c r="A312" s="4"/>
      <c r="B312" s="4"/>
      <c r="C312" s="4"/>
      <c r="D312" s="4"/>
      <c r="E312" s="4"/>
      <c r="F312" s="5"/>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row>
    <row r="313" spans="1:72" ht="15.75" customHeight="1" x14ac:dyDescent="0.25">
      <c r="A313" s="4"/>
      <c r="B313" s="4"/>
      <c r="C313" s="4"/>
      <c r="D313" s="4"/>
      <c r="E313" s="4"/>
      <c r="F313" s="5"/>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row>
    <row r="314" spans="1:72" ht="15.75" customHeight="1" x14ac:dyDescent="0.25">
      <c r="A314" s="4"/>
      <c r="B314" s="4"/>
      <c r="C314" s="4"/>
      <c r="D314" s="4"/>
      <c r="E314" s="4"/>
      <c r="F314" s="5"/>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row>
    <row r="315" spans="1:72" ht="15.75" customHeight="1" x14ac:dyDescent="0.25">
      <c r="A315" s="4"/>
      <c r="B315" s="4"/>
      <c r="C315" s="4"/>
      <c r="D315" s="4"/>
      <c r="E315" s="4"/>
      <c r="F315" s="5"/>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row>
    <row r="316" spans="1:72" ht="15.75" customHeight="1" x14ac:dyDescent="0.25">
      <c r="A316" s="4"/>
      <c r="B316" s="4"/>
      <c r="C316" s="4"/>
      <c r="D316" s="4"/>
      <c r="E316" s="4"/>
      <c r="F316" s="5"/>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row>
    <row r="317" spans="1:72" ht="15.75" customHeight="1" x14ac:dyDescent="0.25">
      <c r="A317" s="4"/>
      <c r="B317" s="4"/>
      <c r="C317" s="4"/>
      <c r="D317" s="4"/>
      <c r="E317" s="4"/>
      <c r="F317" s="5"/>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row>
    <row r="318" spans="1:72" ht="15.75" customHeight="1" x14ac:dyDescent="0.25">
      <c r="A318" s="4"/>
      <c r="B318" s="4"/>
      <c r="C318" s="4"/>
      <c r="D318" s="4"/>
      <c r="E318" s="4"/>
      <c r="F318" s="5"/>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row>
    <row r="319" spans="1:72" ht="15.75" customHeight="1" x14ac:dyDescent="0.25">
      <c r="A319" s="4"/>
      <c r="B319" s="4"/>
      <c r="C319" s="4"/>
      <c r="D319" s="4"/>
      <c r="E319" s="4"/>
      <c r="F319" s="5"/>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row>
    <row r="320" spans="1:72" ht="15.75" customHeight="1" x14ac:dyDescent="0.25">
      <c r="A320" s="4"/>
      <c r="B320" s="4"/>
      <c r="C320" s="4"/>
      <c r="D320" s="4"/>
      <c r="E320" s="4"/>
      <c r="F320" s="5"/>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row>
    <row r="321" spans="1:72" ht="15.75" customHeight="1" x14ac:dyDescent="0.25">
      <c r="A321" s="4"/>
      <c r="B321" s="4"/>
      <c r="C321" s="4"/>
      <c r="D321" s="4"/>
      <c r="E321" s="4"/>
      <c r="F321" s="5"/>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row>
    <row r="322" spans="1:72" ht="15.75" customHeight="1" x14ac:dyDescent="0.25">
      <c r="A322" s="4"/>
      <c r="B322" s="4"/>
      <c r="C322" s="4"/>
      <c r="D322" s="4"/>
      <c r="E322" s="4"/>
      <c r="F322" s="5"/>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row>
    <row r="323" spans="1:72" ht="15.75" customHeight="1" x14ac:dyDescent="0.25">
      <c r="A323" s="4"/>
      <c r="B323" s="4"/>
      <c r="C323" s="4"/>
      <c r="D323" s="4"/>
      <c r="E323" s="4"/>
      <c r="F323" s="5"/>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row>
    <row r="324" spans="1:72" ht="15.75" customHeight="1" x14ac:dyDescent="0.25">
      <c r="A324" s="4"/>
      <c r="B324" s="4"/>
      <c r="C324" s="4"/>
      <c r="D324" s="4"/>
      <c r="E324" s="4"/>
      <c r="F324" s="5"/>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row>
    <row r="325" spans="1:72" ht="15.75" customHeight="1" x14ac:dyDescent="0.25">
      <c r="A325" s="4"/>
      <c r="B325" s="4"/>
      <c r="C325" s="4"/>
      <c r="D325" s="4"/>
      <c r="E325" s="4"/>
      <c r="F325" s="5"/>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row>
    <row r="326" spans="1:72" ht="15.75" customHeight="1" x14ac:dyDescent="0.25">
      <c r="A326" s="4"/>
      <c r="B326" s="4"/>
      <c r="C326" s="4"/>
      <c r="D326" s="4"/>
      <c r="E326" s="4"/>
      <c r="F326" s="5"/>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row>
    <row r="327" spans="1:72" ht="15.75" customHeight="1" x14ac:dyDescent="0.25">
      <c r="A327" s="4"/>
      <c r="B327" s="4"/>
      <c r="C327" s="4"/>
      <c r="D327" s="4"/>
      <c r="E327" s="4"/>
      <c r="F327" s="5"/>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row>
    <row r="328" spans="1:72" ht="15.75" customHeight="1" x14ac:dyDescent="0.25">
      <c r="A328" s="4"/>
      <c r="B328" s="4"/>
      <c r="C328" s="4"/>
      <c r="D328" s="4"/>
      <c r="E328" s="4"/>
      <c r="F328" s="5"/>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row>
    <row r="329" spans="1:72" ht="15.75" customHeight="1" x14ac:dyDescent="0.25">
      <c r="A329" s="4"/>
      <c r="B329" s="4"/>
      <c r="C329" s="4"/>
      <c r="D329" s="4"/>
      <c r="E329" s="4"/>
      <c r="F329" s="5"/>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row>
    <row r="330" spans="1:72" ht="15.75" customHeight="1" x14ac:dyDescent="0.25">
      <c r="A330" s="4"/>
      <c r="B330" s="4"/>
      <c r="C330" s="4"/>
      <c r="D330" s="4"/>
      <c r="E330" s="4"/>
      <c r="F330" s="5"/>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row>
    <row r="331" spans="1:72" ht="15.75" customHeight="1" x14ac:dyDescent="0.25">
      <c r="A331" s="4"/>
      <c r="B331" s="4"/>
      <c r="C331" s="4"/>
      <c r="D331" s="4"/>
      <c r="E331" s="4"/>
      <c r="F331" s="5"/>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row>
    <row r="332" spans="1:72" ht="15.75" customHeight="1" x14ac:dyDescent="0.25">
      <c r="A332" s="4"/>
      <c r="B332" s="4"/>
      <c r="C332" s="4"/>
      <c r="D332" s="4"/>
      <c r="E332" s="4"/>
      <c r="F332" s="5"/>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row>
    <row r="333" spans="1:72" ht="15.75" customHeight="1" x14ac:dyDescent="0.25">
      <c r="A333" s="4"/>
      <c r="B333" s="4"/>
      <c r="C333" s="4"/>
      <c r="D333" s="4"/>
      <c r="E333" s="4"/>
      <c r="F333" s="5"/>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row>
    <row r="334" spans="1:72" ht="15.75" customHeight="1" x14ac:dyDescent="0.25">
      <c r="A334" s="4"/>
      <c r="B334" s="4"/>
      <c r="C334" s="4"/>
      <c r="D334" s="4"/>
      <c r="E334" s="4"/>
      <c r="F334" s="5"/>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row>
    <row r="335" spans="1:72" ht="15.75" customHeight="1" x14ac:dyDescent="0.25">
      <c r="A335" s="4"/>
      <c r="B335" s="4"/>
      <c r="C335" s="4"/>
      <c r="D335" s="4"/>
      <c r="E335" s="4"/>
      <c r="F335" s="5"/>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row>
    <row r="336" spans="1:72" ht="15.75" customHeight="1" x14ac:dyDescent="0.25">
      <c r="A336" s="4"/>
      <c r="B336" s="4"/>
      <c r="C336" s="4"/>
      <c r="D336" s="4"/>
      <c r="E336" s="4"/>
      <c r="F336" s="5"/>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row>
    <row r="337" spans="1:72" ht="15.75" customHeight="1" x14ac:dyDescent="0.25">
      <c r="A337" s="4"/>
      <c r="B337" s="4"/>
      <c r="C337" s="4"/>
      <c r="D337" s="4"/>
      <c r="E337" s="4"/>
      <c r="F337" s="5"/>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row>
    <row r="338" spans="1:72" ht="15.75" customHeight="1" x14ac:dyDescent="0.25">
      <c r="A338" s="4"/>
      <c r="B338" s="4"/>
      <c r="C338" s="4"/>
      <c r="D338" s="4"/>
      <c r="E338" s="4"/>
      <c r="F338" s="5"/>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row>
    <row r="339" spans="1:72" ht="15.75" customHeight="1" x14ac:dyDescent="0.25">
      <c r="A339" s="4"/>
      <c r="B339" s="4"/>
      <c r="C339" s="4"/>
      <c r="D339" s="4"/>
      <c r="E339" s="4"/>
      <c r="F339" s="5"/>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row>
    <row r="340" spans="1:72" ht="15.75" customHeight="1" x14ac:dyDescent="0.25">
      <c r="A340" s="4"/>
      <c r="B340" s="4"/>
      <c r="C340" s="4"/>
      <c r="D340" s="4"/>
      <c r="E340" s="4"/>
      <c r="F340" s="5"/>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row>
    <row r="341" spans="1:72" ht="15.75" customHeight="1" x14ac:dyDescent="0.25">
      <c r="A341" s="4"/>
      <c r="B341" s="4"/>
      <c r="C341" s="4"/>
      <c r="D341" s="4"/>
      <c r="E341" s="4"/>
      <c r="F341" s="5"/>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row>
    <row r="342" spans="1:72" ht="15.75" customHeight="1" x14ac:dyDescent="0.25">
      <c r="A342" s="4"/>
      <c r="B342" s="4"/>
      <c r="C342" s="4"/>
      <c r="D342" s="4"/>
      <c r="E342" s="4"/>
      <c r="F342" s="5"/>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row>
    <row r="343" spans="1:72" ht="15.75" customHeight="1" x14ac:dyDescent="0.25">
      <c r="A343" s="4"/>
      <c r="B343" s="4"/>
      <c r="C343" s="4"/>
      <c r="D343" s="4"/>
      <c r="E343" s="4"/>
      <c r="F343" s="5"/>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row>
    <row r="344" spans="1:72" ht="15.75" customHeight="1" x14ac:dyDescent="0.25">
      <c r="A344" s="4"/>
      <c r="B344" s="4"/>
      <c r="C344" s="4"/>
      <c r="D344" s="4"/>
      <c r="E344" s="4"/>
      <c r="F344" s="5"/>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row>
    <row r="345" spans="1:72" ht="15.75" customHeight="1" x14ac:dyDescent="0.25">
      <c r="A345" s="4"/>
      <c r="B345" s="4"/>
      <c r="C345" s="4"/>
      <c r="D345" s="4"/>
      <c r="E345" s="4"/>
      <c r="F345" s="5"/>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row>
    <row r="346" spans="1:72" ht="15.75" customHeight="1" x14ac:dyDescent="0.25">
      <c r="A346" s="4"/>
      <c r="B346" s="4"/>
      <c r="C346" s="4"/>
      <c r="D346" s="4"/>
      <c r="E346" s="4"/>
      <c r="F346" s="5"/>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row>
    <row r="347" spans="1:72" ht="15.75" customHeight="1" x14ac:dyDescent="0.25">
      <c r="A347" s="4"/>
      <c r="B347" s="4"/>
      <c r="C347" s="4"/>
      <c r="D347" s="4"/>
      <c r="E347" s="4"/>
      <c r="F347" s="5"/>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row>
    <row r="348" spans="1:72" ht="15.75" customHeight="1" x14ac:dyDescent="0.25">
      <c r="A348" s="4"/>
      <c r="B348" s="4"/>
      <c r="C348" s="4"/>
      <c r="D348" s="4"/>
      <c r="E348" s="4"/>
      <c r="F348" s="5"/>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row>
    <row r="349" spans="1:72" ht="15.75" customHeight="1" x14ac:dyDescent="0.25">
      <c r="A349" s="4"/>
      <c r="B349" s="4"/>
      <c r="C349" s="4"/>
      <c r="D349" s="4"/>
      <c r="E349" s="4"/>
      <c r="F349" s="5"/>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row>
    <row r="350" spans="1:72" ht="15.75" customHeight="1" x14ac:dyDescent="0.25">
      <c r="A350" s="4"/>
      <c r="B350" s="4"/>
      <c r="C350" s="4"/>
      <c r="D350" s="4"/>
      <c r="E350" s="4"/>
      <c r="F350" s="5"/>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row>
    <row r="351" spans="1:72" ht="15.75" customHeight="1" x14ac:dyDescent="0.25">
      <c r="A351" s="4"/>
      <c r="B351" s="4"/>
      <c r="C351" s="4"/>
      <c r="D351" s="4"/>
      <c r="E351" s="4"/>
      <c r="F351" s="5"/>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row>
    <row r="352" spans="1:72" ht="15.75" customHeight="1" x14ac:dyDescent="0.25">
      <c r="A352" s="4"/>
      <c r="B352" s="4"/>
      <c r="C352" s="4"/>
      <c r="D352" s="4"/>
      <c r="E352" s="4"/>
      <c r="F352" s="5"/>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row>
    <row r="353" spans="1:72" ht="15.75" customHeight="1" x14ac:dyDescent="0.25">
      <c r="A353" s="4"/>
      <c r="B353" s="4"/>
      <c r="C353" s="4"/>
      <c r="D353" s="4"/>
      <c r="E353" s="4"/>
      <c r="F353" s="5"/>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row>
    <row r="354" spans="1:72" ht="15.75" customHeight="1" x14ac:dyDescent="0.25">
      <c r="A354" s="4"/>
      <c r="B354" s="4"/>
      <c r="C354" s="4"/>
      <c r="D354" s="4"/>
      <c r="E354" s="4"/>
      <c r="F354" s="5"/>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row>
    <row r="355" spans="1:72" ht="15.75" customHeight="1" x14ac:dyDescent="0.25">
      <c r="A355" s="4"/>
      <c r="B355" s="4"/>
      <c r="C355" s="4"/>
      <c r="D355" s="4"/>
      <c r="E355" s="4"/>
      <c r="F355" s="5"/>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row>
    <row r="356" spans="1:72" ht="15.75" customHeight="1" x14ac:dyDescent="0.25">
      <c r="A356" s="4"/>
      <c r="B356" s="4"/>
      <c r="C356" s="4"/>
      <c r="D356" s="4"/>
      <c r="E356" s="4"/>
      <c r="F356" s="5"/>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row>
    <row r="357" spans="1:72" ht="15.75" customHeight="1" x14ac:dyDescent="0.25">
      <c r="A357" s="4"/>
      <c r="B357" s="4"/>
      <c r="C357" s="4"/>
      <c r="D357" s="4"/>
      <c r="E357" s="4"/>
      <c r="F357" s="5"/>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row>
    <row r="358" spans="1:72" ht="15.75" customHeight="1" x14ac:dyDescent="0.25">
      <c r="A358" s="4"/>
      <c r="B358" s="4"/>
      <c r="C358" s="4"/>
      <c r="D358" s="4"/>
      <c r="E358" s="4"/>
      <c r="F358" s="5"/>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row>
    <row r="359" spans="1:72" ht="15.75" customHeight="1" x14ac:dyDescent="0.25">
      <c r="A359" s="4"/>
      <c r="B359" s="4"/>
      <c r="C359" s="4"/>
      <c r="D359" s="4"/>
      <c r="E359" s="4"/>
      <c r="F359" s="5"/>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row>
    <row r="360" spans="1:72" ht="15.75" customHeight="1" x14ac:dyDescent="0.25">
      <c r="A360" s="4"/>
      <c r="B360" s="4"/>
      <c r="C360" s="4"/>
      <c r="D360" s="4"/>
      <c r="E360" s="4"/>
      <c r="F360" s="5"/>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row>
    <row r="361" spans="1:72" ht="15.75" customHeight="1" x14ac:dyDescent="0.25">
      <c r="A361" s="4"/>
      <c r="B361" s="4"/>
      <c r="C361" s="4"/>
      <c r="D361" s="4"/>
      <c r="E361" s="4"/>
      <c r="F361" s="5"/>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row>
    <row r="362" spans="1:72" ht="15.75" customHeight="1" x14ac:dyDescent="0.25">
      <c r="A362" s="4"/>
      <c r="B362" s="4"/>
      <c r="C362" s="4"/>
      <c r="D362" s="4"/>
      <c r="E362" s="4"/>
      <c r="F362" s="5"/>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row>
    <row r="363" spans="1:72" ht="15.75" customHeight="1" x14ac:dyDescent="0.25">
      <c r="A363" s="4"/>
      <c r="B363" s="4"/>
      <c r="C363" s="4"/>
      <c r="D363" s="4"/>
      <c r="E363" s="4"/>
      <c r="F363" s="5"/>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row>
    <row r="364" spans="1:72" ht="15.75" customHeight="1" x14ac:dyDescent="0.25">
      <c r="A364" s="4"/>
      <c r="B364" s="4"/>
      <c r="C364" s="4"/>
      <c r="D364" s="4"/>
      <c r="E364" s="4"/>
      <c r="F364" s="5"/>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row>
    <row r="365" spans="1:72" ht="15.75" customHeight="1" x14ac:dyDescent="0.25">
      <c r="A365" s="4"/>
      <c r="B365" s="4"/>
      <c r="C365" s="4"/>
      <c r="D365" s="4"/>
      <c r="E365" s="4"/>
      <c r="F365" s="5"/>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row>
    <row r="366" spans="1:72" ht="15.75" customHeight="1" x14ac:dyDescent="0.25">
      <c r="A366" s="4"/>
      <c r="B366" s="4"/>
      <c r="C366" s="4"/>
      <c r="D366" s="4"/>
      <c r="E366" s="4"/>
      <c r="F366" s="5"/>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row>
    <row r="367" spans="1:72" ht="15.75" customHeight="1" x14ac:dyDescent="0.25">
      <c r="A367" s="4"/>
      <c r="B367" s="4"/>
      <c r="C367" s="4"/>
      <c r="D367" s="4"/>
      <c r="E367" s="4"/>
      <c r="F367" s="5"/>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row>
    <row r="368" spans="1:72" ht="15.75" customHeight="1" x14ac:dyDescent="0.25">
      <c r="A368" s="4"/>
      <c r="B368" s="4"/>
      <c r="C368" s="4"/>
      <c r="D368" s="4"/>
      <c r="E368" s="4"/>
      <c r="F368" s="5"/>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row>
    <row r="369" spans="1:72" ht="15.75" customHeight="1" x14ac:dyDescent="0.25">
      <c r="A369" s="4"/>
      <c r="B369" s="4"/>
      <c r="C369" s="4"/>
      <c r="D369" s="4"/>
      <c r="E369" s="4"/>
      <c r="F369" s="5"/>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row>
    <row r="370" spans="1:72" ht="15.75" customHeight="1" x14ac:dyDescent="0.25">
      <c r="A370" s="4"/>
      <c r="B370" s="4"/>
      <c r="C370" s="4"/>
      <c r="D370" s="4"/>
      <c r="E370" s="4"/>
      <c r="F370" s="5"/>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row>
    <row r="371" spans="1:72" ht="15.75" customHeight="1" x14ac:dyDescent="0.25">
      <c r="A371" s="4"/>
      <c r="B371" s="4"/>
      <c r="C371" s="4"/>
      <c r="D371" s="4"/>
      <c r="E371" s="4"/>
      <c r="F371" s="5"/>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row>
    <row r="372" spans="1:72" ht="15.75" customHeight="1" x14ac:dyDescent="0.25">
      <c r="A372" s="4"/>
      <c r="B372" s="4"/>
      <c r="C372" s="4"/>
      <c r="D372" s="4"/>
      <c r="E372" s="4"/>
      <c r="F372" s="5"/>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row>
    <row r="373" spans="1:72" ht="15.75" customHeight="1" x14ac:dyDescent="0.25">
      <c r="A373" s="4"/>
      <c r="B373" s="4"/>
      <c r="C373" s="4"/>
      <c r="D373" s="4"/>
      <c r="E373" s="4"/>
      <c r="F373" s="5"/>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row>
    <row r="374" spans="1:72" ht="15.75" customHeight="1" x14ac:dyDescent="0.25">
      <c r="A374" s="4"/>
      <c r="B374" s="4"/>
      <c r="C374" s="4"/>
      <c r="D374" s="4"/>
      <c r="E374" s="4"/>
      <c r="F374" s="5"/>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row>
    <row r="375" spans="1:72" ht="15.75" customHeight="1" x14ac:dyDescent="0.25">
      <c r="A375" s="4"/>
      <c r="B375" s="4"/>
      <c r="C375" s="4"/>
      <c r="D375" s="4"/>
      <c r="E375" s="4"/>
      <c r="F375" s="5"/>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row>
    <row r="376" spans="1:72" ht="15.75" customHeight="1" x14ac:dyDescent="0.25">
      <c r="A376" s="4"/>
      <c r="B376" s="4"/>
      <c r="C376" s="4"/>
      <c r="D376" s="4"/>
      <c r="E376" s="4"/>
      <c r="F376" s="5"/>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row>
    <row r="377" spans="1:72" ht="15.75" customHeight="1" x14ac:dyDescent="0.25">
      <c r="A377" s="4"/>
      <c r="B377" s="4"/>
      <c r="C377" s="4"/>
      <c r="D377" s="4"/>
      <c r="E377" s="4"/>
      <c r="F377" s="5"/>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row>
    <row r="378" spans="1:72" ht="15.75" customHeight="1" x14ac:dyDescent="0.25">
      <c r="A378" s="4"/>
      <c r="B378" s="4"/>
      <c r="C378" s="4"/>
      <c r="D378" s="4"/>
      <c r="E378" s="4"/>
      <c r="F378" s="5"/>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row>
    <row r="379" spans="1:72" ht="15.75" customHeight="1" x14ac:dyDescent="0.25">
      <c r="A379" s="4"/>
      <c r="B379" s="4"/>
      <c r="C379" s="4"/>
      <c r="D379" s="4"/>
      <c r="E379" s="4"/>
      <c r="F379" s="5"/>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row>
    <row r="380" spans="1:72" ht="15.75" customHeight="1" x14ac:dyDescent="0.25">
      <c r="A380" s="4"/>
      <c r="B380" s="4"/>
      <c r="C380" s="4"/>
      <c r="D380" s="4"/>
      <c r="E380" s="4"/>
      <c r="F380" s="5"/>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row>
    <row r="381" spans="1:72" ht="15.75" customHeight="1" x14ac:dyDescent="0.25">
      <c r="A381" s="4"/>
      <c r="B381" s="4"/>
      <c r="C381" s="4"/>
      <c r="D381" s="4"/>
      <c r="E381" s="4"/>
      <c r="F381" s="5"/>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row>
    <row r="382" spans="1:72" ht="15.75" customHeight="1" x14ac:dyDescent="0.25">
      <c r="A382" s="4"/>
      <c r="B382" s="4"/>
      <c r="C382" s="4"/>
      <c r="D382" s="4"/>
      <c r="E382" s="4"/>
      <c r="F382" s="5"/>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row>
    <row r="383" spans="1:72" ht="15.75" customHeight="1" x14ac:dyDescent="0.25">
      <c r="A383" s="4"/>
      <c r="B383" s="4"/>
      <c r="C383" s="4"/>
      <c r="D383" s="4"/>
      <c r="E383" s="4"/>
      <c r="F383" s="5"/>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row>
    <row r="384" spans="1:72" ht="15.75" customHeight="1" x14ac:dyDescent="0.25">
      <c r="A384" s="4"/>
      <c r="B384" s="4"/>
      <c r="C384" s="4"/>
      <c r="D384" s="4"/>
      <c r="E384" s="4"/>
      <c r="F384" s="5"/>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row>
    <row r="385" spans="1:72" ht="15.75" customHeight="1" x14ac:dyDescent="0.25">
      <c r="A385" s="4"/>
      <c r="B385" s="4"/>
      <c r="C385" s="4"/>
      <c r="D385" s="4"/>
      <c r="E385" s="4"/>
      <c r="F385" s="5"/>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row>
    <row r="386" spans="1:72" ht="15.75" customHeight="1" x14ac:dyDescent="0.25">
      <c r="A386" s="4"/>
      <c r="B386" s="4"/>
      <c r="C386" s="4"/>
      <c r="D386" s="4"/>
      <c r="E386" s="4"/>
      <c r="F386" s="5"/>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row>
    <row r="387" spans="1:72" ht="15.75" customHeight="1" x14ac:dyDescent="0.25">
      <c r="A387" s="4"/>
      <c r="B387" s="4"/>
      <c r="C387" s="4"/>
      <c r="D387" s="4"/>
      <c r="E387" s="4"/>
      <c r="F387" s="5"/>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row>
    <row r="388" spans="1:72" ht="15.75" customHeight="1" x14ac:dyDescent="0.25">
      <c r="A388" s="4"/>
      <c r="B388" s="4"/>
      <c r="C388" s="4"/>
      <c r="D388" s="4"/>
      <c r="E388" s="4"/>
      <c r="F388" s="5"/>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row>
    <row r="389" spans="1:72" ht="15.75" customHeight="1" x14ac:dyDescent="0.25">
      <c r="A389" s="4"/>
      <c r="B389" s="4"/>
      <c r="C389" s="4"/>
      <c r="D389" s="4"/>
      <c r="E389" s="4"/>
      <c r="F389" s="5"/>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row>
    <row r="390" spans="1:72" ht="15.75" customHeight="1" x14ac:dyDescent="0.25">
      <c r="A390" s="4"/>
      <c r="B390" s="4"/>
      <c r="C390" s="4"/>
      <c r="D390" s="4"/>
      <c r="E390" s="4"/>
      <c r="F390" s="5"/>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row>
    <row r="391" spans="1:72" ht="15.75" customHeight="1" x14ac:dyDescent="0.25">
      <c r="A391" s="4"/>
      <c r="B391" s="4"/>
      <c r="C391" s="4"/>
      <c r="D391" s="4"/>
      <c r="E391" s="4"/>
      <c r="F391" s="5"/>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row>
    <row r="392" spans="1:72" ht="15.75" customHeight="1" x14ac:dyDescent="0.25">
      <c r="A392" s="4"/>
      <c r="B392" s="4"/>
      <c r="C392" s="4"/>
      <c r="D392" s="4"/>
      <c r="E392" s="4"/>
      <c r="F392" s="5"/>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row>
    <row r="393" spans="1:72" ht="15.75" customHeight="1" x14ac:dyDescent="0.25">
      <c r="A393" s="4"/>
      <c r="B393" s="4"/>
      <c r="C393" s="4"/>
      <c r="D393" s="4"/>
      <c r="E393" s="4"/>
      <c r="F393" s="5"/>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row>
    <row r="394" spans="1:72" ht="15.75" customHeight="1" x14ac:dyDescent="0.25">
      <c r="A394" s="4"/>
      <c r="B394" s="4"/>
      <c r="C394" s="4"/>
      <c r="D394" s="4"/>
      <c r="E394" s="4"/>
      <c r="F394" s="5"/>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row>
    <row r="395" spans="1:72" ht="15.75" customHeight="1" x14ac:dyDescent="0.25">
      <c r="A395" s="4"/>
      <c r="B395" s="4"/>
      <c r="C395" s="4"/>
      <c r="D395" s="4"/>
      <c r="E395" s="4"/>
      <c r="F395" s="5"/>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row>
    <row r="396" spans="1:72" ht="15.75" customHeight="1" x14ac:dyDescent="0.25">
      <c r="A396" s="4"/>
      <c r="B396" s="4"/>
      <c r="C396" s="4"/>
      <c r="D396" s="4"/>
      <c r="E396" s="4"/>
      <c r="F396" s="5"/>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row>
    <row r="397" spans="1:72" ht="15.75" customHeight="1" x14ac:dyDescent="0.25">
      <c r="A397" s="4"/>
      <c r="B397" s="4"/>
      <c r="C397" s="4"/>
      <c r="D397" s="4"/>
      <c r="E397" s="4"/>
      <c r="F397" s="5"/>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row>
    <row r="398" spans="1:72" ht="15.75" customHeight="1" x14ac:dyDescent="0.25">
      <c r="A398" s="4"/>
      <c r="B398" s="4"/>
      <c r="C398" s="4"/>
      <c r="D398" s="4"/>
      <c r="E398" s="4"/>
      <c r="F398" s="5"/>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row>
    <row r="399" spans="1:72" ht="15.75" customHeight="1" x14ac:dyDescent="0.25">
      <c r="A399" s="4"/>
      <c r="B399" s="4"/>
      <c r="C399" s="4"/>
      <c r="D399" s="4"/>
      <c r="E399" s="4"/>
      <c r="F399" s="5"/>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row>
    <row r="400" spans="1:72" ht="15.75" customHeight="1" x14ac:dyDescent="0.25">
      <c r="A400" s="4"/>
      <c r="B400" s="4"/>
      <c r="C400" s="4"/>
      <c r="D400" s="4"/>
      <c r="E400" s="4"/>
      <c r="F400" s="5"/>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row>
    <row r="401" spans="1:72" ht="15.75" customHeight="1" x14ac:dyDescent="0.25">
      <c r="A401" s="4"/>
      <c r="B401" s="4"/>
      <c r="C401" s="4"/>
      <c r="D401" s="4"/>
      <c r="E401" s="4"/>
      <c r="F401" s="5"/>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row>
    <row r="402" spans="1:72" ht="15.75" customHeight="1" x14ac:dyDescent="0.25">
      <c r="A402" s="4"/>
      <c r="B402" s="4"/>
      <c r="C402" s="4"/>
      <c r="D402" s="4"/>
      <c r="E402" s="4"/>
      <c r="F402" s="5"/>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row>
    <row r="403" spans="1:72" ht="15.75" customHeight="1" x14ac:dyDescent="0.25">
      <c r="A403" s="4"/>
      <c r="B403" s="4"/>
      <c r="C403" s="4"/>
      <c r="D403" s="4"/>
      <c r="E403" s="4"/>
      <c r="F403" s="5"/>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row>
    <row r="404" spans="1:72" ht="15.75" customHeight="1" x14ac:dyDescent="0.25">
      <c r="A404" s="4"/>
      <c r="B404" s="4"/>
      <c r="C404" s="4"/>
      <c r="D404" s="4"/>
      <c r="E404" s="4"/>
      <c r="F404" s="5"/>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row>
    <row r="405" spans="1:72" ht="15.75" customHeight="1" x14ac:dyDescent="0.25">
      <c r="A405" s="4"/>
      <c r="B405" s="4"/>
      <c r="C405" s="4"/>
      <c r="D405" s="4"/>
      <c r="E405" s="4"/>
      <c r="F405" s="5"/>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row>
    <row r="406" spans="1:72" ht="15.75" customHeight="1" x14ac:dyDescent="0.25">
      <c r="A406" s="4"/>
      <c r="B406" s="4"/>
      <c r="C406" s="4"/>
      <c r="D406" s="4"/>
      <c r="E406" s="4"/>
      <c r="F406" s="5"/>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row>
    <row r="407" spans="1:72" ht="15.75" customHeight="1" x14ac:dyDescent="0.25">
      <c r="A407" s="4"/>
      <c r="B407" s="4"/>
      <c r="C407" s="4"/>
      <c r="D407" s="4"/>
      <c r="E407" s="4"/>
      <c r="F407" s="5"/>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row>
    <row r="408" spans="1:72" ht="15.75" customHeight="1" x14ac:dyDescent="0.25">
      <c r="A408" s="4"/>
      <c r="B408" s="4"/>
      <c r="C408" s="4"/>
      <c r="D408" s="4"/>
      <c r="E408" s="4"/>
      <c r="F408" s="5"/>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row>
    <row r="409" spans="1:72" ht="15.75" customHeight="1" x14ac:dyDescent="0.25">
      <c r="A409" s="4"/>
      <c r="B409" s="4"/>
      <c r="C409" s="4"/>
      <c r="D409" s="4"/>
      <c r="E409" s="4"/>
      <c r="F409" s="5"/>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row>
    <row r="410" spans="1:72" ht="15.75" customHeight="1" x14ac:dyDescent="0.25">
      <c r="A410" s="4"/>
      <c r="B410" s="4"/>
      <c r="C410" s="4"/>
      <c r="D410" s="4"/>
      <c r="E410" s="4"/>
      <c r="F410" s="5"/>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row>
    <row r="411" spans="1:72" ht="15.75" customHeight="1" x14ac:dyDescent="0.25">
      <c r="A411" s="4"/>
      <c r="B411" s="4"/>
      <c r="C411" s="4"/>
      <c r="D411" s="4"/>
      <c r="E411" s="4"/>
      <c r="F411" s="5"/>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row>
    <row r="412" spans="1:72" ht="15.75" customHeight="1" x14ac:dyDescent="0.25">
      <c r="A412" s="4"/>
      <c r="B412" s="4"/>
      <c r="C412" s="4"/>
      <c r="D412" s="4"/>
      <c r="E412" s="4"/>
      <c r="F412" s="5"/>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row>
    <row r="413" spans="1:72" ht="15.75" customHeight="1" x14ac:dyDescent="0.25">
      <c r="A413" s="4"/>
      <c r="B413" s="4"/>
      <c r="C413" s="4"/>
      <c r="D413" s="4"/>
      <c r="E413" s="4"/>
      <c r="F413" s="5"/>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row>
    <row r="414" spans="1:72" ht="15.75" customHeight="1" x14ac:dyDescent="0.25">
      <c r="A414" s="4"/>
      <c r="B414" s="4"/>
      <c r="C414" s="4"/>
      <c r="D414" s="4"/>
      <c r="E414" s="4"/>
      <c r="F414" s="5"/>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row>
    <row r="415" spans="1:72" ht="15.75" customHeight="1" x14ac:dyDescent="0.25">
      <c r="A415" s="4"/>
      <c r="B415" s="4"/>
      <c r="C415" s="4"/>
      <c r="D415" s="4"/>
      <c r="E415" s="4"/>
      <c r="F415" s="5"/>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row>
    <row r="416" spans="1:72" ht="15.75" customHeight="1" x14ac:dyDescent="0.25">
      <c r="A416" s="4"/>
      <c r="B416" s="4"/>
      <c r="C416" s="4"/>
      <c r="D416" s="4"/>
      <c r="E416" s="4"/>
      <c r="F416" s="5"/>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row>
    <row r="417" spans="1:72" ht="15.75" customHeight="1" x14ac:dyDescent="0.25">
      <c r="A417" s="4"/>
      <c r="B417" s="4"/>
      <c r="C417" s="4"/>
      <c r="D417" s="4"/>
      <c r="E417" s="4"/>
      <c r="F417" s="5"/>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row>
    <row r="418" spans="1:72" ht="15.75" customHeight="1" x14ac:dyDescent="0.25">
      <c r="A418" s="4"/>
      <c r="B418" s="4"/>
      <c r="C418" s="4"/>
      <c r="D418" s="4"/>
      <c r="E418" s="4"/>
      <c r="F418" s="5"/>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row>
    <row r="419" spans="1:72" ht="15.75" customHeight="1" x14ac:dyDescent="0.25">
      <c r="A419" s="4"/>
      <c r="B419" s="4"/>
      <c r="C419" s="4"/>
      <c r="D419" s="4"/>
      <c r="E419" s="4"/>
      <c r="F419" s="5"/>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row>
    <row r="420" spans="1:72" ht="15.75" customHeight="1" x14ac:dyDescent="0.25">
      <c r="A420" s="4"/>
      <c r="B420" s="4"/>
      <c r="C420" s="4"/>
      <c r="D420" s="4"/>
      <c r="E420" s="4"/>
      <c r="F420" s="5"/>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row>
    <row r="421" spans="1:72" ht="15.75" customHeight="1" x14ac:dyDescent="0.25">
      <c r="A421" s="4"/>
      <c r="B421" s="4"/>
      <c r="C421" s="4"/>
      <c r="D421" s="4"/>
      <c r="E421" s="4"/>
      <c r="F421" s="5"/>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row>
    <row r="422" spans="1:72" ht="15.75" customHeight="1" x14ac:dyDescent="0.25">
      <c r="A422" s="4"/>
      <c r="B422" s="4"/>
      <c r="C422" s="4"/>
      <c r="D422" s="4"/>
      <c r="E422" s="4"/>
      <c r="F422" s="5"/>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row>
    <row r="423" spans="1:72" ht="15.75" customHeight="1" x14ac:dyDescent="0.25">
      <c r="A423" s="4"/>
      <c r="B423" s="4"/>
      <c r="C423" s="4"/>
      <c r="D423" s="4"/>
      <c r="E423" s="4"/>
      <c r="F423" s="5"/>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row>
    <row r="424" spans="1:72" ht="15.75" customHeight="1" x14ac:dyDescent="0.25">
      <c r="A424" s="4"/>
      <c r="B424" s="4"/>
      <c r="C424" s="4"/>
      <c r="D424" s="4"/>
      <c r="E424" s="4"/>
      <c r="F424" s="5"/>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row>
    <row r="425" spans="1:72" ht="15.75" customHeight="1" x14ac:dyDescent="0.25">
      <c r="A425" s="4"/>
      <c r="B425" s="4"/>
      <c r="C425" s="4"/>
      <c r="D425" s="4"/>
      <c r="E425" s="4"/>
      <c r="F425" s="5"/>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row>
    <row r="426" spans="1:72" ht="15.75" customHeight="1" x14ac:dyDescent="0.25">
      <c r="A426" s="4"/>
      <c r="B426" s="4"/>
      <c r="C426" s="4"/>
      <c r="D426" s="4"/>
      <c r="E426" s="4"/>
      <c r="F426" s="5"/>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row>
    <row r="427" spans="1:72" ht="15.75" customHeight="1" x14ac:dyDescent="0.25">
      <c r="A427" s="4"/>
      <c r="B427" s="4"/>
      <c r="C427" s="4"/>
      <c r="D427" s="4"/>
      <c r="E427" s="4"/>
      <c r="F427" s="5"/>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row>
    <row r="428" spans="1:72" ht="15.75" customHeight="1" x14ac:dyDescent="0.25">
      <c r="A428" s="4"/>
      <c r="B428" s="4"/>
      <c r="C428" s="4"/>
      <c r="D428" s="4"/>
      <c r="E428" s="4"/>
      <c r="F428" s="5"/>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row>
    <row r="429" spans="1:72" ht="15.75" customHeight="1" x14ac:dyDescent="0.25">
      <c r="A429" s="4"/>
      <c r="B429" s="4"/>
      <c r="C429" s="4"/>
      <c r="D429" s="4"/>
      <c r="E429" s="4"/>
      <c r="F429" s="5"/>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row>
    <row r="430" spans="1:72" ht="15.75" customHeight="1" x14ac:dyDescent="0.25">
      <c r="A430" s="4"/>
      <c r="B430" s="4"/>
      <c r="C430" s="4"/>
      <c r="D430" s="4"/>
      <c r="E430" s="4"/>
      <c r="F430" s="5"/>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row>
    <row r="431" spans="1:72" ht="15.75" customHeight="1" x14ac:dyDescent="0.25">
      <c r="A431" s="4"/>
      <c r="B431" s="4"/>
      <c r="C431" s="4"/>
      <c r="D431" s="4"/>
      <c r="E431" s="4"/>
      <c r="F431" s="5"/>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row>
    <row r="432" spans="1:72" ht="15.75" customHeight="1" x14ac:dyDescent="0.25">
      <c r="A432" s="4"/>
      <c r="B432" s="4"/>
      <c r="C432" s="4"/>
      <c r="D432" s="4"/>
      <c r="E432" s="4"/>
      <c r="F432" s="5"/>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row>
    <row r="433" spans="1:72" ht="15.75" customHeight="1" x14ac:dyDescent="0.25">
      <c r="A433" s="4"/>
      <c r="B433" s="4"/>
      <c r="C433" s="4"/>
      <c r="D433" s="4"/>
      <c r="E433" s="4"/>
      <c r="F433" s="5"/>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row>
    <row r="434" spans="1:72" ht="15.75" customHeight="1" x14ac:dyDescent="0.25">
      <c r="A434" s="4"/>
      <c r="B434" s="4"/>
      <c r="C434" s="4"/>
      <c r="D434" s="4"/>
      <c r="E434" s="4"/>
      <c r="F434" s="5"/>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row>
    <row r="435" spans="1:72" ht="15.75" customHeight="1" x14ac:dyDescent="0.25">
      <c r="A435" s="4"/>
      <c r="B435" s="4"/>
      <c r="C435" s="4"/>
      <c r="D435" s="4"/>
      <c r="E435" s="4"/>
      <c r="F435" s="5"/>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row>
    <row r="436" spans="1:72" ht="15.75" customHeight="1" x14ac:dyDescent="0.25">
      <c r="A436" s="4"/>
      <c r="B436" s="4"/>
      <c r="C436" s="4"/>
      <c r="D436" s="4"/>
      <c r="E436" s="4"/>
      <c r="F436" s="5"/>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row>
    <row r="437" spans="1:72" ht="15.75" customHeight="1" x14ac:dyDescent="0.25">
      <c r="A437" s="4"/>
      <c r="B437" s="4"/>
      <c r="C437" s="4"/>
      <c r="D437" s="4"/>
      <c r="E437" s="4"/>
      <c r="F437" s="5"/>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row>
    <row r="438" spans="1:72" ht="15.75" customHeight="1" x14ac:dyDescent="0.25">
      <c r="A438" s="4"/>
      <c r="B438" s="4"/>
      <c r="C438" s="4"/>
      <c r="D438" s="4"/>
      <c r="E438" s="4"/>
      <c r="F438" s="5"/>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row>
    <row r="439" spans="1:72" ht="15.75" customHeight="1" x14ac:dyDescent="0.25">
      <c r="A439" s="4"/>
      <c r="B439" s="4"/>
      <c r="C439" s="4"/>
      <c r="D439" s="4"/>
      <c r="E439" s="4"/>
      <c r="F439" s="5"/>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row>
    <row r="440" spans="1:72" ht="15.75" customHeight="1" x14ac:dyDescent="0.25">
      <c r="A440" s="4"/>
      <c r="B440" s="4"/>
      <c r="C440" s="4"/>
      <c r="D440" s="4"/>
      <c r="E440" s="4"/>
      <c r="F440" s="5"/>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row>
    <row r="441" spans="1:72" ht="15.75" customHeight="1" x14ac:dyDescent="0.25">
      <c r="A441" s="4"/>
      <c r="B441" s="4"/>
      <c r="C441" s="4"/>
      <c r="D441" s="4"/>
      <c r="E441" s="4"/>
      <c r="F441" s="5"/>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row>
    <row r="442" spans="1:72" ht="15.75" customHeight="1" x14ac:dyDescent="0.25">
      <c r="A442" s="4"/>
      <c r="B442" s="4"/>
      <c r="C442" s="4"/>
      <c r="D442" s="4"/>
      <c r="E442" s="4"/>
      <c r="F442" s="5"/>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row>
    <row r="443" spans="1:72" ht="15.75" customHeight="1" x14ac:dyDescent="0.25">
      <c r="A443" s="4"/>
      <c r="B443" s="4"/>
      <c r="C443" s="4"/>
      <c r="D443" s="4"/>
      <c r="E443" s="4"/>
      <c r="F443" s="5"/>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row>
    <row r="444" spans="1:72" ht="15.75" customHeight="1" x14ac:dyDescent="0.25">
      <c r="A444" s="4"/>
      <c r="B444" s="4"/>
      <c r="C444" s="4"/>
      <c r="D444" s="4"/>
      <c r="E444" s="4"/>
      <c r="F444" s="5"/>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row>
    <row r="445" spans="1:72" ht="15.75" customHeight="1" x14ac:dyDescent="0.25">
      <c r="A445" s="4"/>
      <c r="B445" s="4"/>
      <c r="C445" s="4"/>
      <c r="D445" s="4"/>
      <c r="E445" s="4"/>
      <c r="F445" s="5"/>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row>
    <row r="446" spans="1:72" ht="15.75" customHeight="1" x14ac:dyDescent="0.25">
      <c r="A446" s="4"/>
      <c r="B446" s="4"/>
      <c r="C446" s="4"/>
      <c r="D446" s="4"/>
      <c r="E446" s="4"/>
      <c r="F446" s="5"/>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row>
    <row r="447" spans="1:72" ht="15.75" customHeight="1" x14ac:dyDescent="0.25">
      <c r="A447" s="4"/>
      <c r="B447" s="4"/>
      <c r="C447" s="4"/>
      <c r="D447" s="4"/>
      <c r="E447" s="4"/>
      <c r="F447" s="5"/>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row>
    <row r="448" spans="1:72" ht="15.75" customHeight="1" x14ac:dyDescent="0.25">
      <c r="A448" s="4"/>
      <c r="B448" s="4"/>
      <c r="C448" s="4"/>
      <c r="D448" s="4"/>
      <c r="E448" s="4"/>
      <c r="F448" s="5"/>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row>
    <row r="449" spans="1:72" ht="15.75" customHeight="1" x14ac:dyDescent="0.25">
      <c r="A449" s="4"/>
      <c r="B449" s="4"/>
      <c r="C449" s="4"/>
      <c r="D449" s="4"/>
      <c r="E449" s="4"/>
      <c r="F449" s="5"/>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row>
    <row r="450" spans="1:72" ht="15.75" customHeight="1" x14ac:dyDescent="0.25">
      <c r="A450" s="4"/>
      <c r="B450" s="4"/>
      <c r="C450" s="4"/>
      <c r="D450" s="4"/>
      <c r="E450" s="4"/>
      <c r="F450" s="5"/>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row>
    <row r="451" spans="1:72" ht="15.75" customHeight="1" x14ac:dyDescent="0.25">
      <c r="A451" s="4"/>
      <c r="B451" s="4"/>
      <c r="C451" s="4"/>
      <c r="D451" s="4"/>
      <c r="E451" s="4"/>
      <c r="F451" s="5"/>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row>
    <row r="452" spans="1:72" ht="15.75" customHeight="1" x14ac:dyDescent="0.25">
      <c r="A452" s="4"/>
      <c r="B452" s="4"/>
      <c r="C452" s="4"/>
      <c r="D452" s="4"/>
      <c r="E452" s="4"/>
      <c r="F452" s="5"/>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row>
    <row r="453" spans="1:72" ht="15.75" customHeight="1" x14ac:dyDescent="0.25">
      <c r="A453" s="4"/>
      <c r="B453" s="4"/>
      <c r="C453" s="4"/>
      <c r="D453" s="4"/>
      <c r="E453" s="4"/>
      <c r="F453" s="5"/>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row>
    <row r="454" spans="1:72" ht="15.75" customHeight="1" x14ac:dyDescent="0.25">
      <c r="A454" s="4"/>
      <c r="B454" s="4"/>
      <c r="C454" s="4"/>
      <c r="D454" s="4"/>
      <c r="E454" s="4"/>
      <c r="F454" s="5"/>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row>
    <row r="455" spans="1:72" ht="15.75" customHeight="1" x14ac:dyDescent="0.25">
      <c r="A455" s="4"/>
      <c r="B455" s="4"/>
      <c r="C455" s="4"/>
      <c r="D455" s="4"/>
      <c r="E455" s="4"/>
      <c r="F455" s="5"/>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row>
    <row r="456" spans="1:72" ht="15.75" customHeight="1" x14ac:dyDescent="0.25">
      <c r="A456" s="4"/>
      <c r="B456" s="4"/>
      <c r="C456" s="4"/>
      <c r="D456" s="4"/>
      <c r="E456" s="4"/>
      <c r="F456" s="5"/>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row>
    <row r="457" spans="1:72" ht="15.75" customHeight="1" x14ac:dyDescent="0.25">
      <c r="A457" s="4"/>
      <c r="B457" s="4"/>
      <c r="C457" s="4"/>
      <c r="D457" s="4"/>
      <c r="E457" s="4"/>
      <c r="F457" s="5"/>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row>
    <row r="458" spans="1:72" ht="15.75" customHeight="1" x14ac:dyDescent="0.25">
      <c r="A458" s="4"/>
      <c r="B458" s="4"/>
      <c r="C458" s="4"/>
      <c r="D458" s="4"/>
      <c r="E458" s="4"/>
      <c r="F458" s="5"/>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row>
    <row r="459" spans="1:72" ht="15.75" customHeight="1" x14ac:dyDescent="0.25">
      <c r="A459" s="4"/>
      <c r="B459" s="4"/>
      <c r="C459" s="4"/>
      <c r="D459" s="4"/>
      <c r="E459" s="4"/>
      <c r="F459" s="5"/>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row>
    <row r="460" spans="1:72" ht="15.75" customHeight="1" x14ac:dyDescent="0.25">
      <c r="A460" s="4"/>
      <c r="B460" s="4"/>
      <c r="C460" s="4"/>
      <c r="D460" s="4"/>
      <c r="E460" s="4"/>
      <c r="F460" s="5"/>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row>
    <row r="461" spans="1:72" ht="15.75" customHeight="1" x14ac:dyDescent="0.25">
      <c r="A461" s="4"/>
      <c r="B461" s="4"/>
      <c r="C461" s="4"/>
      <c r="D461" s="4"/>
      <c r="E461" s="4"/>
      <c r="F461" s="5"/>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row>
    <row r="462" spans="1:72" ht="15.75" customHeight="1" x14ac:dyDescent="0.25">
      <c r="A462" s="4"/>
      <c r="B462" s="4"/>
      <c r="C462" s="4"/>
      <c r="D462" s="4"/>
      <c r="E462" s="4"/>
      <c r="F462" s="5"/>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row>
    <row r="463" spans="1:72" ht="15.75" customHeight="1" x14ac:dyDescent="0.25">
      <c r="A463" s="4"/>
      <c r="B463" s="4"/>
      <c r="C463" s="4"/>
      <c r="D463" s="4"/>
      <c r="E463" s="4"/>
      <c r="F463" s="5"/>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row>
    <row r="464" spans="1:72" ht="15.75" customHeight="1" x14ac:dyDescent="0.25">
      <c r="A464" s="4"/>
      <c r="B464" s="4"/>
      <c r="C464" s="4"/>
      <c r="D464" s="4"/>
      <c r="E464" s="4"/>
      <c r="F464" s="5"/>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row>
    <row r="465" spans="1:72" ht="15.75" customHeight="1" x14ac:dyDescent="0.25">
      <c r="A465" s="4"/>
      <c r="B465" s="4"/>
      <c r="C465" s="4"/>
      <c r="D465" s="4"/>
      <c r="E465" s="4"/>
      <c r="F465" s="5"/>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row>
    <row r="466" spans="1:72" ht="15.75" customHeight="1" x14ac:dyDescent="0.25">
      <c r="A466" s="4"/>
      <c r="B466" s="4"/>
      <c r="C466" s="4"/>
      <c r="D466" s="4"/>
      <c r="E466" s="4"/>
      <c r="F466" s="5"/>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row>
    <row r="467" spans="1:72" ht="15.75" customHeight="1" x14ac:dyDescent="0.25">
      <c r="A467" s="4"/>
      <c r="B467" s="4"/>
      <c r="C467" s="4"/>
      <c r="D467" s="4"/>
      <c r="E467" s="4"/>
      <c r="F467" s="5"/>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row>
    <row r="468" spans="1:72" ht="15.75" customHeight="1" x14ac:dyDescent="0.25">
      <c r="A468" s="4"/>
      <c r="B468" s="4"/>
      <c r="C468" s="4"/>
      <c r="D468" s="4"/>
      <c r="E468" s="4"/>
      <c r="F468" s="5"/>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row>
    <row r="469" spans="1:72" ht="15.75" customHeight="1" x14ac:dyDescent="0.25">
      <c r="A469" s="4"/>
      <c r="B469" s="4"/>
      <c r="C469" s="4"/>
      <c r="D469" s="4"/>
      <c r="E469" s="4"/>
      <c r="F469" s="5"/>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row>
    <row r="470" spans="1:72" ht="15.75" customHeight="1" x14ac:dyDescent="0.25">
      <c r="A470" s="4"/>
      <c r="B470" s="4"/>
      <c r="C470" s="4"/>
      <c r="D470" s="4"/>
      <c r="E470" s="4"/>
      <c r="F470" s="5"/>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row>
    <row r="471" spans="1:72" ht="15.75" customHeight="1" x14ac:dyDescent="0.25">
      <c r="A471" s="4"/>
      <c r="B471" s="4"/>
      <c r="C471" s="4"/>
      <c r="D471" s="4"/>
      <c r="E471" s="4"/>
      <c r="F471" s="5"/>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row>
    <row r="472" spans="1:72" ht="15.75" customHeight="1" x14ac:dyDescent="0.25">
      <c r="A472" s="4"/>
      <c r="B472" s="4"/>
      <c r="C472" s="4"/>
      <c r="D472" s="4"/>
      <c r="E472" s="4"/>
      <c r="F472" s="5"/>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row>
    <row r="473" spans="1:72" ht="15.75" customHeight="1" x14ac:dyDescent="0.25">
      <c r="A473" s="4"/>
      <c r="B473" s="4"/>
      <c r="C473" s="4"/>
      <c r="D473" s="4"/>
      <c r="E473" s="4"/>
      <c r="F473" s="5"/>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row>
    <row r="474" spans="1:72" ht="15.75" customHeight="1" x14ac:dyDescent="0.25">
      <c r="A474" s="4"/>
      <c r="B474" s="4"/>
      <c r="C474" s="4"/>
      <c r="D474" s="4"/>
      <c r="E474" s="4"/>
      <c r="F474" s="5"/>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row>
    <row r="475" spans="1:72" ht="15.75" customHeight="1" x14ac:dyDescent="0.25">
      <c r="A475" s="4"/>
      <c r="B475" s="4"/>
      <c r="C475" s="4"/>
      <c r="D475" s="4"/>
      <c r="E475" s="4"/>
      <c r="F475" s="5"/>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row>
    <row r="476" spans="1:72" ht="15.75" customHeight="1" x14ac:dyDescent="0.25">
      <c r="A476" s="4"/>
      <c r="B476" s="4"/>
      <c r="C476" s="4"/>
      <c r="D476" s="4"/>
      <c r="E476" s="4"/>
      <c r="F476" s="5"/>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row>
    <row r="477" spans="1:72" ht="15.75" customHeight="1" x14ac:dyDescent="0.25">
      <c r="A477" s="4"/>
      <c r="B477" s="4"/>
      <c r="C477" s="4"/>
      <c r="D477" s="4"/>
      <c r="E477" s="4"/>
      <c r="F477" s="5"/>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row>
    <row r="478" spans="1:72" ht="15.75" customHeight="1" x14ac:dyDescent="0.25">
      <c r="A478" s="4"/>
      <c r="B478" s="4"/>
      <c r="C478" s="4"/>
      <c r="D478" s="4"/>
      <c r="E478" s="4"/>
      <c r="F478" s="5"/>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row>
    <row r="479" spans="1:72" ht="15.75" customHeight="1" x14ac:dyDescent="0.25">
      <c r="A479" s="4"/>
      <c r="B479" s="4"/>
      <c r="C479" s="4"/>
      <c r="D479" s="4"/>
      <c r="E479" s="4"/>
      <c r="F479" s="5"/>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row>
    <row r="480" spans="1:72" ht="15.75" customHeight="1" x14ac:dyDescent="0.25">
      <c r="A480" s="4"/>
      <c r="B480" s="4"/>
      <c r="C480" s="4"/>
      <c r="D480" s="4"/>
      <c r="E480" s="4"/>
      <c r="F480" s="5"/>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row>
    <row r="481" spans="1:72" ht="15.75" customHeight="1" x14ac:dyDescent="0.25">
      <c r="A481" s="4"/>
      <c r="B481" s="4"/>
      <c r="C481" s="4"/>
      <c r="D481" s="4"/>
      <c r="E481" s="4"/>
      <c r="F481" s="5"/>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row>
    <row r="482" spans="1:72" ht="15.75" customHeight="1" x14ac:dyDescent="0.25">
      <c r="A482" s="4"/>
      <c r="B482" s="4"/>
      <c r="C482" s="4"/>
      <c r="D482" s="4"/>
      <c r="E482" s="4"/>
      <c r="F482" s="5"/>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row>
    <row r="483" spans="1:72" ht="15.75" customHeight="1" x14ac:dyDescent="0.25">
      <c r="A483" s="4"/>
      <c r="B483" s="4"/>
      <c r="C483" s="4"/>
      <c r="D483" s="4"/>
      <c r="E483" s="4"/>
      <c r="F483" s="5"/>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row>
    <row r="484" spans="1:72" ht="15.75" customHeight="1" x14ac:dyDescent="0.25">
      <c r="A484" s="4"/>
      <c r="B484" s="4"/>
      <c r="C484" s="4"/>
      <c r="D484" s="4"/>
      <c r="E484" s="4"/>
      <c r="F484" s="5"/>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row>
    <row r="485" spans="1:72" ht="15.75" customHeight="1" x14ac:dyDescent="0.25">
      <c r="A485" s="4"/>
      <c r="B485" s="4"/>
      <c r="C485" s="4"/>
      <c r="D485" s="4"/>
      <c r="E485" s="4"/>
      <c r="F485" s="5"/>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row>
    <row r="486" spans="1:72" ht="15.75" customHeight="1" x14ac:dyDescent="0.25">
      <c r="A486" s="4"/>
      <c r="B486" s="4"/>
      <c r="C486" s="4"/>
      <c r="D486" s="4"/>
      <c r="E486" s="4"/>
      <c r="F486" s="5"/>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row>
    <row r="487" spans="1:72" ht="15.75" customHeight="1" x14ac:dyDescent="0.25">
      <c r="A487" s="4"/>
      <c r="B487" s="4"/>
      <c r="C487" s="4"/>
      <c r="D487" s="4"/>
      <c r="E487" s="4"/>
      <c r="F487" s="5"/>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row>
    <row r="488" spans="1:72" ht="15.75" customHeight="1" x14ac:dyDescent="0.25">
      <c r="A488" s="4"/>
      <c r="B488" s="4"/>
      <c r="C488" s="4"/>
      <c r="D488" s="4"/>
      <c r="E488" s="4"/>
      <c r="F488" s="5"/>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row>
    <row r="489" spans="1:72" ht="15.75" customHeight="1" x14ac:dyDescent="0.25">
      <c r="A489" s="4"/>
      <c r="B489" s="4"/>
      <c r="C489" s="4"/>
      <c r="D489" s="4"/>
      <c r="E489" s="4"/>
      <c r="F489" s="5"/>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row>
    <row r="490" spans="1:72" ht="15.75" customHeight="1" x14ac:dyDescent="0.25">
      <c r="A490" s="4"/>
      <c r="B490" s="4"/>
      <c r="C490" s="4"/>
      <c r="D490" s="4"/>
      <c r="E490" s="4"/>
      <c r="F490" s="5"/>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row>
    <row r="491" spans="1:72" ht="15.75" customHeight="1" x14ac:dyDescent="0.25">
      <c r="A491" s="4"/>
      <c r="B491" s="4"/>
      <c r="C491" s="4"/>
      <c r="D491" s="4"/>
      <c r="E491" s="4"/>
      <c r="F491" s="5"/>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row>
    <row r="492" spans="1:72" ht="15.75" customHeight="1" x14ac:dyDescent="0.25">
      <c r="A492" s="4"/>
      <c r="B492" s="4"/>
      <c r="C492" s="4"/>
      <c r="D492" s="4"/>
      <c r="E492" s="4"/>
      <c r="F492" s="5"/>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row>
    <row r="493" spans="1:72" ht="15.75" customHeight="1" x14ac:dyDescent="0.25">
      <c r="A493" s="4"/>
      <c r="B493" s="4"/>
      <c r="C493" s="4"/>
      <c r="D493" s="4"/>
      <c r="E493" s="4"/>
      <c r="F493" s="5"/>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row>
    <row r="494" spans="1:72" ht="15.75" customHeight="1" x14ac:dyDescent="0.25">
      <c r="A494" s="4"/>
      <c r="B494" s="4"/>
      <c r="C494" s="4"/>
      <c r="D494" s="4"/>
      <c r="E494" s="4"/>
      <c r="F494" s="5"/>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row>
    <row r="495" spans="1:72" ht="15.75" customHeight="1" x14ac:dyDescent="0.25">
      <c r="A495" s="4"/>
      <c r="B495" s="4"/>
      <c r="C495" s="4"/>
      <c r="D495" s="4"/>
      <c r="E495" s="4"/>
      <c r="F495" s="5"/>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row>
    <row r="496" spans="1:72" ht="15.75" customHeight="1" x14ac:dyDescent="0.25">
      <c r="A496" s="4"/>
      <c r="B496" s="4"/>
      <c r="C496" s="4"/>
      <c r="D496" s="4"/>
      <c r="E496" s="4"/>
      <c r="F496" s="5"/>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row>
    <row r="497" spans="1:72" ht="15.75" customHeight="1" x14ac:dyDescent="0.25">
      <c r="A497" s="4"/>
      <c r="B497" s="4"/>
      <c r="C497" s="4"/>
      <c r="D497" s="4"/>
      <c r="E497" s="4"/>
      <c r="F497" s="5"/>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row>
    <row r="498" spans="1:72" ht="15.75" customHeight="1" x14ac:dyDescent="0.25">
      <c r="A498" s="4"/>
      <c r="B498" s="4"/>
      <c r="C498" s="4"/>
      <c r="D498" s="4"/>
      <c r="E498" s="4"/>
      <c r="F498" s="5"/>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row>
    <row r="499" spans="1:72" ht="15.75" customHeight="1" x14ac:dyDescent="0.25">
      <c r="A499" s="4"/>
      <c r="B499" s="4"/>
      <c r="C499" s="4"/>
      <c r="D499" s="4"/>
      <c r="E499" s="4"/>
      <c r="F499" s="5"/>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row>
    <row r="500" spans="1:72" ht="15.75" customHeight="1" x14ac:dyDescent="0.25">
      <c r="A500" s="4"/>
      <c r="B500" s="4"/>
      <c r="C500" s="4"/>
      <c r="D500" s="4"/>
      <c r="E500" s="4"/>
      <c r="F500" s="5"/>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row>
    <row r="501" spans="1:72" ht="15.75" customHeight="1" x14ac:dyDescent="0.25">
      <c r="A501" s="4"/>
      <c r="B501" s="4"/>
      <c r="C501" s="4"/>
      <c r="D501" s="4"/>
      <c r="E501" s="4"/>
      <c r="F501" s="5"/>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row>
    <row r="502" spans="1:72" ht="15.75" customHeight="1" x14ac:dyDescent="0.25">
      <c r="A502" s="4"/>
      <c r="B502" s="4"/>
      <c r="C502" s="4"/>
      <c r="D502" s="4"/>
      <c r="E502" s="4"/>
      <c r="F502" s="5"/>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row>
    <row r="503" spans="1:72" ht="15.75" customHeight="1" x14ac:dyDescent="0.25">
      <c r="A503" s="4"/>
      <c r="B503" s="4"/>
      <c r="C503" s="4"/>
      <c r="D503" s="4"/>
      <c r="E503" s="4"/>
      <c r="F503" s="5"/>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row>
    <row r="504" spans="1:72" ht="15.75" customHeight="1" x14ac:dyDescent="0.25">
      <c r="A504" s="4"/>
      <c r="B504" s="4"/>
      <c r="C504" s="4"/>
      <c r="D504" s="4"/>
      <c r="E504" s="4"/>
      <c r="F504" s="5"/>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row>
    <row r="505" spans="1:72" ht="15.75" customHeight="1" x14ac:dyDescent="0.25">
      <c r="A505" s="4"/>
      <c r="B505" s="4"/>
      <c r="C505" s="4"/>
      <c r="D505" s="4"/>
      <c r="E505" s="4"/>
      <c r="F505" s="5"/>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row>
    <row r="506" spans="1:72" ht="15.75" customHeight="1" x14ac:dyDescent="0.25">
      <c r="A506" s="4"/>
      <c r="B506" s="4"/>
      <c r="C506" s="4"/>
      <c r="D506" s="4"/>
      <c r="E506" s="4"/>
      <c r="F506" s="5"/>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row>
    <row r="507" spans="1:72" ht="15.75" customHeight="1" x14ac:dyDescent="0.25">
      <c r="A507" s="4"/>
      <c r="B507" s="4"/>
      <c r="C507" s="4"/>
      <c r="D507" s="4"/>
      <c r="E507" s="4"/>
      <c r="F507" s="5"/>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row>
    <row r="508" spans="1:72" ht="15.75" customHeight="1" x14ac:dyDescent="0.25">
      <c r="A508" s="4"/>
      <c r="B508" s="4"/>
      <c r="C508" s="4"/>
      <c r="D508" s="4"/>
      <c r="E508" s="4"/>
      <c r="F508" s="5"/>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row>
    <row r="509" spans="1:72" ht="15.75" customHeight="1" x14ac:dyDescent="0.25">
      <c r="A509" s="4"/>
      <c r="B509" s="4"/>
      <c r="C509" s="4"/>
      <c r="D509" s="4"/>
      <c r="E509" s="4"/>
      <c r="F509" s="5"/>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row>
    <row r="510" spans="1:72" ht="15.75" customHeight="1" x14ac:dyDescent="0.25">
      <c r="A510" s="4"/>
      <c r="B510" s="4"/>
      <c r="C510" s="4"/>
      <c r="D510" s="4"/>
      <c r="E510" s="4"/>
      <c r="F510" s="5"/>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row>
    <row r="511" spans="1:72" ht="15.75" customHeight="1" x14ac:dyDescent="0.25">
      <c r="A511" s="4"/>
      <c r="B511" s="4"/>
      <c r="C511" s="4"/>
      <c r="D511" s="4"/>
      <c r="E511" s="4"/>
      <c r="F511" s="5"/>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row>
    <row r="512" spans="1:72" ht="15.75" customHeight="1" x14ac:dyDescent="0.25">
      <c r="A512" s="4"/>
      <c r="B512" s="4"/>
      <c r="C512" s="4"/>
      <c r="D512" s="4"/>
      <c r="E512" s="4"/>
      <c r="F512" s="5"/>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row>
    <row r="513" spans="1:72" ht="15.75" customHeight="1" x14ac:dyDescent="0.25">
      <c r="A513" s="4"/>
      <c r="B513" s="4"/>
      <c r="C513" s="4"/>
      <c r="D513" s="4"/>
      <c r="E513" s="4"/>
      <c r="F513" s="5"/>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row>
    <row r="514" spans="1:72" ht="15.75" customHeight="1" x14ac:dyDescent="0.25">
      <c r="A514" s="4"/>
      <c r="B514" s="4"/>
      <c r="C514" s="4"/>
      <c r="D514" s="4"/>
      <c r="E514" s="4"/>
      <c r="F514" s="5"/>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row>
    <row r="515" spans="1:72" ht="15.75" customHeight="1" x14ac:dyDescent="0.25">
      <c r="A515" s="4"/>
      <c r="B515" s="4"/>
      <c r="C515" s="4"/>
      <c r="D515" s="4"/>
      <c r="E515" s="4"/>
      <c r="F515" s="5"/>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row>
    <row r="516" spans="1:72" ht="15.75" customHeight="1" x14ac:dyDescent="0.25">
      <c r="A516" s="4"/>
      <c r="B516" s="4"/>
      <c r="C516" s="4"/>
      <c r="D516" s="4"/>
      <c r="E516" s="4"/>
      <c r="F516" s="5"/>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row>
    <row r="517" spans="1:72" ht="15.75" customHeight="1" x14ac:dyDescent="0.25">
      <c r="A517" s="4"/>
      <c r="B517" s="4"/>
      <c r="C517" s="4"/>
      <c r="D517" s="4"/>
      <c r="E517" s="4"/>
      <c r="F517" s="5"/>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row>
    <row r="518" spans="1:72" ht="15.75" customHeight="1" x14ac:dyDescent="0.25">
      <c r="A518" s="4"/>
      <c r="B518" s="4"/>
      <c r="C518" s="4"/>
      <c r="D518" s="4"/>
      <c r="E518" s="4"/>
      <c r="F518" s="5"/>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row>
    <row r="519" spans="1:72" ht="15.75" customHeight="1" x14ac:dyDescent="0.25">
      <c r="A519" s="4"/>
      <c r="B519" s="4"/>
      <c r="C519" s="4"/>
      <c r="D519" s="4"/>
      <c r="E519" s="4"/>
      <c r="F519" s="5"/>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row>
    <row r="520" spans="1:72" ht="15.75" customHeight="1" x14ac:dyDescent="0.25">
      <c r="A520" s="4"/>
      <c r="B520" s="4"/>
      <c r="C520" s="4"/>
      <c r="D520" s="4"/>
      <c r="E520" s="4"/>
      <c r="F520" s="5"/>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row>
    <row r="521" spans="1:72" ht="15.75" customHeight="1" x14ac:dyDescent="0.25">
      <c r="A521" s="4"/>
      <c r="B521" s="4"/>
      <c r="C521" s="4"/>
      <c r="D521" s="4"/>
      <c r="E521" s="4"/>
      <c r="F521" s="5"/>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row>
    <row r="522" spans="1:72" ht="15.75" customHeight="1" x14ac:dyDescent="0.25">
      <c r="A522" s="4"/>
      <c r="B522" s="4"/>
      <c r="C522" s="4"/>
      <c r="D522" s="4"/>
      <c r="E522" s="4"/>
      <c r="F522" s="5"/>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row>
    <row r="523" spans="1:72" ht="15.75" customHeight="1" x14ac:dyDescent="0.25">
      <c r="A523" s="4"/>
      <c r="B523" s="4"/>
      <c r="C523" s="4"/>
      <c r="D523" s="4"/>
      <c r="E523" s="4"/>
      <c r="F523" s="5"/>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row>
    <row r="524" spans="1:72" ht="15.75" customHeight="1" x14ac:dyDescent="0.25">
      <c r="A524" s="4"/>
      <c r="B524" s="4"/>
      <c r="C524" s="4"/>
      <c r="D524" s="4"/>
      <c r="E524" s="4"/>
      <c r="F524" s="5"/>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row>
    <row r="525" spans="1:72" ht="15.75" customHeight="1" x14ac:dyDescent="0.25">
      <c r="A525" s="4"/>
      <c r="B525" s="4"/>
      <c r="C525" s="4"/>
      <c r="D525" s="4"/>
      <c r="E525" s="4"/>
      <c r="F525" s="5"/>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row>
    <row r="526" spans="1:72" ht="15.75" customHeight="1" x14ac:dyDescent="0.25">
      <c r="A526" s="4"/>
      <c r="B526" s="4"/>
      <c r="C526" s="4"/>
      <c r="D526" s="4"/>
      <c r="E526" s="4"/>
      <c r="F526" s="5"/>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row>
    <row r="527" spans="1:72" ht="15.75" customHeight="1" x14ac:dyDescent="0.25">
      <c r="A527" s="4"/>
      <c r="B527" s="4"/>
      <c r="C527" s="4"/>
      <c r="D527" s="4"/>
      <c r="E527" s="4"/>
      <c r="F527" s="5"/>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row>
    <row r="528" spans="1:72" ht="15.75" customHeight="1" x14ac:dyDescent="0.25">
      <c r="A528" s="4"/>
      <c r="B528" s="4"/>
      <c r="C528" s="4"/>
      <c r="D528" s="4"/>
      <c r="E528" s="4"/>
      <c r="F528" s="5"/>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row>
    <row r="529" spans="1:72" ht="15.75" customHeight="1" x14ac:dyDescent="0.25">
      <c r="A529" s="4"/>
      <c r="B529" s="4"/>
      <c r="C529" s="4"/>
      <c r="D529" s="4"/>
      <c r="E529" s="4"/>
      <c r="F529" s="5"/>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row>
    <row r="530" spans="1:72" ht="15.75" customHeight="1" x14ac:dyDescent="0.25">
      <c r="A530" s="4"/>
      <c r="B530" s="4"/>
      <c r="C530" s="4"/>
      <c r="D530" s="4"/>
      <c r="E530" s="4"/>
      <c r="F530" s="5"/>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row>
    <row r="531" spans="1:72" ht="15.75" customHeight="1" x14ac:dyDescent="0.25">
      <c r="A531" s="4"/>
      <c r="B531" s="4"/>
      <c r="C531" s="4"/>
      <c r="D531" s="4"/>
      <c r="E531" s="4"/>
      <c r="F531" s="5"/>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row>
    <row r="532" spans="1:72" ht="15.75" customHeight="1" x14ac:dyDescent="0.25">
      <c r="A532" s="4"/>
      <c r="B532" s="4"/>
      <c r="C532" s="4"/>
      <c r="D532" s="4"/>
      <c r="E532" s="4"/>
      <c r="F532" s="5"/>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row>
    <row r="533" spans="1:72" ht="15.75" customHeight="1" x14ac:dyDescent="0.25">
      <c r="A533" s="4"/>
      <c r="B533" s="4"/>
      <c r="C533" s="4"/>
      <c r="D533" s="4"/>
      <c r="E533" s="4"/>
      <c r="F533" s="5"/>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row>
    <row r="534" spans="1:72" ht="15.75" customHeight="1" x14ac:dyDescent="0.25">
      <c r="A534" s="4"/>
      <c r="B534" s="4"/>
      <c r="C534" s="4"/>
      <c r="D534" s="4"/>
      <c r="E534" s="4"/>
      <c r="F534" s="5"/>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row>
    <row r="535" spans="1:72" ht="15.75" customHeight="1" x14ac:dyDescent="0.25">
      <c r="A535" s="4"/>
      <c r="B535" s="4"/>
      <c r="C535" s="4"/>
      <c r="D535" s="4"/>
      <c r="E535" s="4"/>
      <c r="F535" s="5"/>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row>
    <row r="536" spans="1:72" ht="15.75" customHeight="1" x14ac:dyDescent="0.25">
      <c r="A536" s="4"/>
      <c r="B536" s="4"/>
      <c r="C536" s="4"/>
      <c r="D536" s="4"/>
      <c r="E536" s="4"/>
      <c r="F536" s="5"/>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row>
    <row r="537" spans="1:72" ht="15.75" customHeight="1" x14ac:dyDescent="0.25">
      <c r="A537" s="4"/>
      <c r="B537" s="4"/>
      <c r="C537" s="4"/>
      <c r="D537" s="4"/>
      <c r="E537" s="4"/>
      <c r="F537" s="5"/>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row>
    <row r="538" spans="1:72" ht="15.75" customHeight="1" x14ac:dyDescent="0.25">
      <c r="A538" s="4"/>
      <c r="B538" s="4"/>
      <c r="C538" s="4"/>
      <c r="D538" s="4"/>
      <c r="E538" s="4"/>
      <c r="F538" s="5"/>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row>
    <row r="539" spans="1:72" ht="15.75" customHeight="1" x14ac:dyDescent="0.25">
      <c r="A539" s="4"/>
      <c r="B539" s="4"/>
      <c r="C539" s="4"/>
      <c r="D539" s="4"/>
      <c r="E539" s="4"/>
      <c r="F539" s="5"/>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row>
    <row r="540" spans="1:72" ht="15.75" customHeight="1" x14ac:dyDescent="0.25">
      <c r="A540" s="4"/>
      <c r="B540" s="4"/>
      <c r="C540" s="4"/>
      <c r="D540" s="4"/>
      <c r="E540" s="4"/>
      <c r="F540" s="5"/>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row>
    <row r="541" spans="1:72" ht="15.75" customHeight="1" x14ac:dyDescent="0.25">
      <c r="A541" s="4"/>
      <c r="B541" s="4"/>
      <c r="C541" s="4"/>
      <c r="D541" s="4"/>
      <c r="E541" s="4"/>
      <c r="F541" s="5"/>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row>
    <row r="542" spans="1:72" ht="15.75" customHeight="1" x14ac:dyDescent="0.25">
      <c r="A542" s="4"/>
      <c r="B542" s="4"/>
      <c r="C542" s="4"/>
      <c r="D542" s="4"/>
      <c r="E542" s="4"/>
      <c r="F542" s="5"/>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row>
    <row r="543" spans="1:72" ht="15.75" customHeight="1" x14ac:dyDescent="0.25">
      <c r="A543" s="4"/>
      <c r="B543" s="4"/>
      <c r="C543" s="4"/>
      <c r="D543" s="4"/>
      <c r="E543" s="4"/>
      <c r="F543" s="5"/>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row>
    <row r="544" spans="1:72" ht="15.75" customHeight="1" x14ac:dyDescent="0.25">
      <c r="A544" s="4"/>
      <c r="B544" s="4"/>
      <c r="C544" s="4"/>
      <c r="D544" s="4"/>
      <c r="E544" s="4"/>
      <c r="F544" s="5"/>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row>
    <row r="545" spans="1:72" ht="15.75" customHeight="1" x14ac:dyDescent="0.25">
      <c r="A545" s="4"/>
      <c r="B545" s="4"/>
      <c r="C545" s="4"/>
      <c r="D545" s="4"/>
      <c r="E545" s="4"/>
      <c r="F545" s="5"/>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row>
    <row r="546" spans="1:72" ht="15.75" customHeight="1" x14ac:dyDescent="0.25">
      <c r="A546" s="4"/>
      <c r="B546" s="4"/>
      <c r="C546" s="4"/>
      <c r="D546" s="4"/>
      <c r="E546" s="4"/>
      <c r="F546" s="5"/>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row>
    <row r="547" spans="1:72" ht="15.75" customHeight="1" x14ac:dyDescent="0.25">
      <c r="A547" s="4"/>
      <c r="B547" s="4"/>
      <c r="C547" s="4"/>
      <c r="D547" s="4"/>
      <c r="E547" s="4"/>
      <c r="F547" s="5"/>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row>
    <row r="548" spans="1:72" ht="15.75" customHeight="1" x14ac:dyDescent="0.25">
      <c r="A548" s="4"/>
      <c r="B548" s="4"/>
      <c r="C548" s="4"/>
      <c r="D548" s="4"/>
      <c r="E548" s="4"/>
      <c r="F548" s="5"/>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row>
    <row r="549" spans="1:72" ht="15.75" customHeight="1" x14ac:dyDescent="0.25">
      <c r="A549" s="4"/>
      <c r="B549" s="4"/>
      <c r="C549" s="4"/>
      <c r="D549" s="4"/>
      <c r="E549" s="4"/>
      <c r="F549" s="5"/>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row>
    <row r="550" spans="1:72" ht="15.75" customHeight="1" x14ac:dyDescent="0.25">
      <c r="A550" s="4"/>
      <c r="B550" s="4"/>
      <c r="C550" s="4"/>
      <c r="D550" s="4"/>
      <c r="E550" s="4"/>
      <c r="F550" s="5"/>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row>
    <row r="551" spans="1:72" ht="15.75" customHeight="1" x14ac:dyDescent="0.25">
      <c r="A551" s="4"/>
      <c r="B551" s="4"/>
      <c r="C551" s="4"/>
      <c r="D551" s="4"/>
      <c r="E551" s="4"/>
      <c r="F551" s="5"/>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row>
    <row r="552" spans="1:72" ht="15.75" customHeight="1" x14ac:dyDescent="0.25">
      <c r="A552" s="4"/>
      <c r="B552" s="4"/>
      <c r="C552" s="4"/>
      <c r="D552" s="4"/>
      <c r="E552" s="4"/>
      <c r="F552" s="5"/>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row>
    <row r="553" spans="1:72" ht="15.75" customHeight="1" x14ac:dyDescent="0.25">
      <c r="A553" s="4"/>
      <c r="B553" s="4"/>
      <c r="C553" s="4"/>
      <c r="D553" s="4"/>
      <c r="E553" s="4"/>
      <c r="F553" s="5"/>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row>
    <row r="554" spans="1:72" ht="15.75" customHeight="1" x14ac:dyDescent="0.25">
      <c r="A554" s="4"/>
      <c r="B554" s="4"/>
      <c r="C554" s="4"/>
      <c r="D554" s="4"/>
      <c r="E554" s="4"/>
      <c r="F554" s="5"/>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row>
    <row r="555" spans="1:72" ht="15.75" customHeight="1" x14ac:dyDescent="0.25">
      <c r="A555" s="4"/>
      <c r="B555" s="4"/>
      <c r="C555" s="4"/>
      <c r="D555" s="4"/>
      <c r="E555" s="4"/>
      <c r="F555" s="5"/>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row>
    <row r="556" spans="1:72" ht="15.75" customHeight="1" x14ac:dyDescent="0.25">
      <c r="A556" s="4"/>
      <c r="B556" s="4"/>
      <c r="C556" s="4"/>
      <c r="D556" s="4"/>
      <c r="E556" s="4"/>
      <c r="F556" s="5"/>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row>
    <row r="557" spans="1:72" ht="15.75" customHeight="1" x14ac:dyDescent="0.25">
      <c r="A557" s="4"/>
      <c r="B557" s="4"/>
      <c r="C557" s="4"/>
      <c r="D557" s="4"/>
      <c r="E557" s="4"/>
      <c r="F557" s="5"/>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row>
    <row r="558" spans="1:72" ht="15.75" customHeight="1" x14ac:dyDescent="0.25">
      <c r="A558" s="4"/>
      <c r="B558" s="4"/>
      <c r="C558" s="4"/>
      <c r="D558" s="4"/>
      <c r="E558" s="4"/>
      <c r="F558" s="5"/>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row>
    <row r="559" spans="1:72" ht="15.75" customHeight="1" x14ac:dyDescent="0.25">
      <c r="A559" s="4"/>
      <c r="B559" s="4"/>
      <c r="C559" s="4"/>
      <c r="D559" s="4"/>
      <c r="E559" s="4"/>
      <c r="F559" s="5"/>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row>
    <row r="560" spans="1:72" ht="15.75" customHeight="1" x14ac:dyDescent="0.25">
      <c r="A560" s="4"/>
      <c r="B560" s="4"/>
      <c r="C560" s="4"/>
      <c r="D560" s="4"/>
      <c r="E560" s="4"/>
      <c r="F560" s="5"/>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row>
    <row r="561" spans="1:72" ht="15.75" customHeight="1" x14ac:dyDescent="0.25">
      <c r="A561" s="4"/>
      <c r="B561" s="4"/>
      <c r="C561" s="4"/>
      <c r="D561" s="4"/>
      <c r="E561" s="4"/>
      <c r="F561" s="5"/>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row>
    <row r="562" spans="1:72" ht="15.75" customHeight="1" x14ac:dyDescent="0.25">
      <c r="A562" s="4"/>
      <c r="B562" s="4"/>
      <c r="C562" s="4"/>
      <c r="D562" s="4"/>
      <c r="E562" s="4"/>
      <c r="F562" s="5"/>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row>
    <row r="563" spans="1:72" ht="15.75" customHeight="1" x14ac:dyDescent="0.25">
      <c r="A563" s="4"/>
      <c r="B563" s="4"/>
      <c r="C563" s="4"/>
      <c r="D563" s="4"/>
      <c r="E563" s="4"/>
      <c r="F563" s="5"/>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row>
    <row r="564" spans="1:72" ht="15.75" customHeight="1" x14ac:dyDescent="0.25">
      <c r="A564" s="4"/>
      <c r="B564" s="4"/>
      <c r="C564" s="4"/>
      <c r="D564" s="4"/>
      <c r="E564" s="4"/>
      <c r="F564" s="5"/>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row>
    <row r="565" spans="1:72" ht="15.75" customHeight="1" x14ac:dyDescent="0.25">
      <c r="A565" s="4"/>
      <c r="B565" s="4"/>
      <c r="C565" s="4"/>
      <c r="D565" s="4"/>
      <c r="E565" s="4"/>
      <c r="F565" s="5"/>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row>
    <row r="566" spans="1:72" ht="15.75" customHeight="1" x14ac:dyDescent="0.25">
      <c r="A566" s="4"/>
      <c r="B566" s="4"/>
      <c r="C566" s="4"/>
      <c r="D566" s="4"/>
      <c r="E566" s="4"/>
      <c r="F566" s="5"/>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row>
    <row r="567" spans="1:72" ht="15.75" customHeight="1" x14ac:dyDescent="0.25">
      <c r="A567" s="4"/>
      <c r="B567" s="4"/>
      <c r="C567" s="4"/>
      <c r="D567" s="4"/>
      <c r="E567" s="4"/>
      <c r="F567" s="5"/>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row>
    <row r="568" spans="1:72" ht="15.75" customHeight="1" x14ac:dyDescent="0.25">
      <c r="A568" s="4"/>
      <c r="B568" s="4"/>
      <c r="C568" s="4"/>
      <c r="D568" s="4"/>
      <c r="E568" s="4"/>
      <c r="F568" s="5"/>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row>
    <row r="569" spans="1:72" ht="15.75" customHeight="1" x14ac:dyDescent="0.25">
      <c r="A569" s="4"/>
      <c r="B569" s="4"/>
      <c r="C569" s="4"/>
      <c r="D569" s="4"/>
      <c r="E569" s="4"/>
      <c r="F569" s="5"/>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row>
    <row r="570" spans="1:72" ht="15.75" customHeight="1" x14ac:dyDescent="0.25">
      <c r="A570" s="4"/>
      <c r="B570" s="4"/>
      <c r="C570" s="4"/>
      <c r="D570" s="4"/>
      <c r="E570" s="4"/>
      <c r="F570" s="5"/>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row>
    <row r="571" spans="1:72" ht="15.75" customHeight="1" x14ac:dyDescent="0.25">
      <c r="A571" s="4"/>
      <c r="B571" s="4"/>
      <c r="C571" s="4"/>
      <c r="D571" s="4"/>
      <c r="E571" s="4"/>
      <c r="F571" s="5"/>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row>
    <row r="572" spans="1:72" ht="15.75" customHeight="1" x14ac:dyDescent="0.25">
      <c r="A572" s="4"/>
      <c r="B572" s="4"/>
      <c r="C572" s="4"/>
      <c r="D572" s="4"/>
      <c r="E572" s="4"/>
      <c r="F572" s="5"/>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row>
    <row r="573" spans="1:72" ht="15.75" customHeight="1" x14ac:dyDescent="0.25">
      <c r="A573" s="4"/>
      <c r="B573" s="4"/>
      <c r="C573" s="4"/>
      <c r="D573" s="4"/>
      <c r="E573" s="4"/>
      <c r="F573" s="5"/>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row>
    <row r="574" spans="1:72" ht="15.75" customHeight="1" x14ac:dyDescent="0.25">
      <c r="A574" s="4"/>
      <c r="B574" s="4"/>
      <c r="C574" s="4"/>
      <c r="D574" s="4"/>
      <c r="E574" s="4"/>
      <c r="F574" s="5"/>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row>
    <row r="575" spans="1:72" ht="15.75" customHeight="1" x14ac:dyDescent="0.25">
      <c r="A575" s="4"/>
      <c r="B575" s="4"/>
      <c r="C575" s="4"/>
      <c r="D575" s="4"/>
      <c r="E575" s="4"/>
      <c r="F575" s="5"/>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row>
    <row r="576" spans="1:72" ht="15.75" customHeight="1" x14ac:dyDescent="0.25">
      <c r="A576" s="4"/>
      <c r="B576" s="4"/>
      <c r="C576" s="4"/>
      <c r="D576" s="4"/>
      <c r="E576" s="4"/>
      <c r="F576" s="5"/>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row>
    <row r="577" spans="1:72" ht="15.75" customHeight="1" x14ac:dyDescent="0.25">
      <c r="A577" s="4"/>
      <c r="B577" s="4"/>
      <c r="C577" s="4"/>
      <c r="D577" s="4"/>
      <c r="E577" s="4"/>
      <c r="F577" s="5"/>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row>
    <row r="578" spans="1:72" ht="15.75" customHeight="1" x14ac:dyDescent="0.25">
      <c r="A578" s="4"/>
      <c r="B578" s="4"/>
      <c r="C578" s="4"/>
      <c r="D578" s="4"/>
      <c r="E578" s="4"/>
      <c r="F578" s="5"/>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row>
    <row r="579" spans="1:72" ht="15.75" customHeight="1" x14ac:dyDescent="0.25">
      <c r="A579" s="4"/>
      <c r="B579" s="4"/>
      <c r="C579" s="4"/>
      <c r="D579" s="4"/>
      <c r="E579" s="4"/>
      <c r="F579" s="5"/>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row>
    <row r="580" spans="1:72" ht="15.75" customHeight="1" x14ac:dyDescent="0.25">
      <c r="A580" s="4"/>
      <c r="B580" s="4"/>
      <c r="C580" s="4"/>
      <c r="D580" s="4"/>
      <c r="E580" s="4"/>
      <c r="F580" s="5"/>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row>
    <row r="581" spans="1:72" ht="15.75" customHeight="1" x14ac:dyDescent="0.25">
      <c r="A581" s="4"/>
      <c r="B581" s="4"/>
      <c r="C581" s="4"/>
      <c r="D581" s="4"/>
      <c r="E581" s="4"/>
      <c r="F581" s="5"/>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row>
    <row r="582" spans="1:72" ht="15.75" customHeight="1" x14ac:dyDescent="0.25">
      <c r="A582" s="4"/>
      <c r="B582" s="4"/>
      <c r="C582" s="4"/>
      <c r="D582" s="4"/>
      <c r="E582" s="4"/>
      <c r="F582" s="5"/>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row>
    <row r="583" spans="1:72" ht="15.75" customHeight="1" x14ac:dyDescent="0.25">
      <c r="A583" s="4"/>
      <c r="B583" s="4"/>
      <c r="C583" s="4"/>
      <c r="D583" s="4"/>
      <c r="E583" s="4"/>
      <c r="F583" s="5"/>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row>
    <row r="584" spans="1:72" ht="15.75" customHeight="1" x14ac:dyDescent="0.25">
      <c r="A584" s="4"/>
      <c r="B584" s="4"/>
      <c r="C584" s="4"/>
      <c r="D584" s="4"/>
      <c r="E584" s="4"/>
      <c r="F584" s="5"/>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row>
    <row r="585" spans="1:72" ht="15.75" customHeight="1" x14ac:dyDescent="0.25">
      <c r="A585" s="4"/>
      <c r="B585" s="4"/>
      <c r="C585" s="4"/>
      <c r="D585" s="4"/>
      <c r="E585" s="4"/>
      <c r="F585" s="5"/>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row>
    <row r="586" spans="1:72" ht="15.75" customHeight="1" x14ac:dyDescent="0.25">
      <c r="A586" s="4"/>
      <c r="B586" s="4"/>
      <c r="C586" s="4"/>
      <c r="D586" s="4"/>
      <c r="E586" s="4"/>
      <c r="F586" s="5"/>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row>
    <row r="587" spans="1:72" ht="15.75" customHeight="1" x14ac:dyDescent="0.25">
      <c r="A587" s="4"/>
      <c r="B587" s="4"/>
      <c r="C587" s="4"/>
      <c r="D587" s="4"/>
      <c r="E587" s="4"/>
      <c r="F587" s="5"/>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row>
    <row r="588" spans="1:72" ht="15.75" customHeight="1" x14ac:dyDescent="0.25">
      <c r="A588" s="4"/>
      <c r="B588" s="4"/>
      <c r="C588" s="4"/>
      <c r="D588" s="4"/>
      <c r="E588" s="4"/>
      <c r="F588" s="5"/>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row>
    <row r="589" spans="1:72" ht="15.75" customHeight="1" x14ac:dyDescent="0.25">
      <c r="A589" s="4"/>
      <c r="B589" s="4"/>
      <c r="C589" s="4"/>
      <c r="D589" s="4"/>
      <c r="E589" s="4"/>
      <c r="F589" s="5"/>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row>
    <row r="590" spans="1:72" ht="15.75" customHeight="1" x14ac:dyDescent="0.25">
      <c r="A590" s="4"/>
      <c r="B590" s="4"/>
      <c r="C590" s="4"/>
      <c r="D590" s="4"/>
      <c r="E590" s="4"/>
      <c r="F590" s="5"/>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row>
    <row r="591" spans="1:72" ht="15.75" customHeight="1" x14ac:dyDescent="0.25">
      <c r="A591" s="4"/>
      <c r="B591" s="4"/>
      <c r="C591" s="4"/>
      <c r="D591" s="4"/>
      <c r="E591" s="4"/>
      <c r="F591" s="5"/>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row>
    <row r="592" spans="1:72" ht="15.75" customHeight="1" x14ac:dyDescent="0.25">
      <c r="A592" s="4"/>
      <c r="B592" s="4"/>
      <c r="C592" s="4"/>
      <c r="D592" s="4"/>
      <c r="E592" s="4"/>
      <c r="F592" s="5"/>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row>
    <row r="593" spans="1:72" ht="15.75" customHeight="1" x14ac:dyDescent="0.25">
      <c r="A593" s="4"/>
      <c r="B593" s="4"/>
      <c r="C593" s="4"/>
      <c r="D593" s="4"/>
      <c r="E593" s="4"/>
      <c r="F593" s="5"/>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row>
    <row r="594" spans="1:72" ht="15.75" customHeight="1" x14ac:dyDescent="0.25">
      <c r="A594" s="4"/>
      <c r="B594" s="4"/>
      <c r="C594" s="4"/>
      <c r="D594" s="4"/>
      <c r="E594" s="4"/>
      <c r="F594" s="5"/>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row>
    <row r="595" spans="1:72" ht="15.75" customHeight="1" x14ac:dyDescent="0.25">
      <c r="A595" s="4"/>
      <c r="B595" s="4"/>
      <c r="C595" s="4"/>
      <c r="D595" s="4"/>
      <c r="E595" s="4"/>
      <c r="F595" s="5"/>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row>
    <row r="596" spans="1:72" ht="15.75" customHeight="1" x14ac:dyDescent="0.25">
      <c r="A596" s="4"/>
      <c r="B596" s="4"/>
      <c r="C596" s="4"/>
      <c r="D596" s="4"/>
      <c r="E596" s="4"/>
      <c r="F596" s="5"/>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row>
    <row r="597" spans="1:72" ht="15.75" customHeight="1" x14ac:dyDescent="0.25">
      <c r="A597" s="4"/>
      <c r="B597" s="4"/>
      <c r="C597" s="4"/>
      <c r="D597" s="4"/>
      <c r="E597" s="4"/>
      <c r="F597" s="5"/>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row>
    <row r="598" spans="1:72" ht="15.75" customHeight="1" x14ac:dyDescent="0.25">
      <c r="A598" s="4"/>
      <c r="B598" s="4"/>
      <c r="C598" s="4"/>
      <c r="D598" s="4"/>
      <c r="E598" s="4"/>
      <c r="F598" s="5"/>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row>
    <row r="599" spans="1:72" ht="15.75" customHeight="1" x14ac:dyDescent="0.25">
      <c r="A599" s="4"/>
      <c r="B599" s="4"/>
      <c r="C599" s="4"/>
      <c r="D599" s="4"/>
      <c r="E599" s="4"/>
      <c r="F599" s="5"/>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row>
    <row r="600" spans="1:72" ht="15.75" customHeight="1" x14ac:dyDescent="0.25">
      <c r="A600" s="4"/>
      <c r="B600" s="4"/>
      <c r="C600" s="4"/>
      <c r="D600" s="4"/>
      <c r="E600" s="4"/>
      <c r="F600" s="5"/>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row>
    <row r="601" spans="1:72" ht="15.75" customHeight="1" x14ac:dyDescent="0.25">
      <c r="A601" s="4"/>
      <c r="B601" s="4"/>
      <c r="C601" s="4"/>
      <c r="D601" s="4"/>
      <c r="E601" s="4"/>
      <c r="F601" s="5"/>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row>
    <row r="602" spans="1:72" ht="15.75" customHeight="1" x14ac:dyDescent="0.25">
      <c r="A602" s="4"/>
      <c r="B602" s="4"/>
      <c r="C602" s="4"/>
      <c r="D602" s="4"/>
      <c r="E602" s="4"/>
      <c r="F602" s="5"/>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row>
    <row r="603" spans="1:72" ht="15.75" customHeight="1" x14ac:dyDescent="0.25">
      <c r="A603" s="4"/>
      <c r="B603" s="4"/>
      <c r="C603" s="4"/>
      <c r="D603" s="4"/>
      <c r="E603" s="4"/>
      <c r="F603" s="5"/>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row>
    <row r="604" spans="1:72" ht="15.75" customHeight="1" x14ac:dyDescent="0.25">
      <c r="A604" s="4"/>
      <c r="B604" s="4"/>
      <c r="C604" s="4"/>
      <c r="D604" s="4"/>
      <c r="E604" s="4"/>
      <c r="F604" s="5"/>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row>
    <row r="605" spans="1:72" ht="15.75" customHeight="1" x14ac:dyDescent="0.25">
      <c r="A605" s="4"/>
      <c r="B605" s="4"/>
      <c r="C605" s="4"/>
      <c r="D605" s="4"/>
      <c r="E605" s="4"/>
      <c r="F605" s="5"/>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row>
    <row r="606" spans="1:72" ht="15.75" customHeight="1" x14ac:dyDescent="0.25">
      <c r="A606" s="4"/>
      <c r="B606" s="4"/>
      <c r="C606" s="4"/>
      <c r="D606" s="4"/>
      <c r="E606" s="4"/>
      <c r="F606" s="5"/>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row>
    <row r="607" spans="1:72" ht="15.75" customHeight="1" x14ac:dyDescent="0.25">
      <c r="A607" s="4"/>
      <c r="B607" s="4"/>
      <c r="C607" s="4"/>
      <c r="D607" s="4"/>
      <c r="E607" s="4"/>
      <c r="F607" s="5"/>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row>
    <row r="608" spans="1:72" ht="15.75" customHeight="1" x14ac:dyDescent="0.25">
      <c r="A608" s="4"/>
      <c r="B608" s="4"/>
      <c r="C608" s="4"/>
      <c r="D608" s="4"/>
      <c r="E608" s="4"/>
      <c r="F608" s="5"/>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row>
    <row r="609" spans="1:72" ht="15.75" customHeight="1" x14ac:dyDescent="0.25">
      <c r="A609" s="4"/>
      <c r="B609" s="4"/>
      <c r="C609" s="4"/>
      <c r="D609" s="4"/>
      <c r="E609" s="4"/>
      <c r="F609" s="5"/>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row>
    <row r="610" spans="1:72" ht="15.75" customHeight="1" x14ac:dyDescent="0.25">
      <c r="A610" s="4"/>
      <c r="B610" s="4"/>
      <c r="C610" s="4"/>
      <c r="D610" s="4"/>
      <c r="E610" s="4"/>
      <c r="F610" s="5"/>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row>
    <row r="611" spans="1:72" ht="15.75" customHeight="1" x14ac:dyDescent="0.25">
      <c r="A611" s="4"/>
      <c r="B611" s="4"/>
      <c r="C611" s="4"/>
      <c r="D611" s="4"/>
      <c r="E611" s="4"/>
      <c r="F611" s="5"/>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row>
    <row r="612" spans="1:72" ht="15.75" customHeight="1" x14ac:dyDescent="0.25">
      <c r="A612" s="4"/>
      <c r="B612" s="4"/>
      <c r="C612" s="4"/>
      <c r="D612" s="4"/>
      <c r="E612" s="4"/>
      <c r="F612" s="5"/>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row>
    <row r="613" spans="1:72" ht="15.75" customHeight="1" x14ac:dyDescent="0.25">
      <c r="A613" s="4"/>
      <c r="B613" s="4"/>
      <c r="C613" s="4"/>
      <c r="D613" s="4"/>
      <c r="E613" s="4"/>
      <c r="F613" s="5"/>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row>
    <row r="614" spans="1:72" ht="15.75" customHeight="1" x14ac:dyDescent="0.25">
      <c r="A614" s="4"/>
      <c r="B614" s="4"/>
      <c r="C614" s="4"/>
      <c r="D614" s="4"/>
      <c r="E614" s="4"/>
      <c r="F614" s="5"/>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row>
    <row r="615" spans="1:72" ht="15.75" customHeight="1" x14ac:dyDescent="0.25">
      <c r="A615" s="4"/>
      <c r="B615" s="4"/>
      <c r="C615" s="4"/>
      <c r="D615" s="4"/>
      <c r="E615" s="4"/>
      <c r="F615" s="5"/>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row>
    <row r="616" spans="1:72" ht="15.75" customHeight="1" x14ac:dyDescent="0.25">
      <c r="A616" s="4"/>
      <c r="B616" s="4"/>
      <c r="C616" s="4"/>
      <c r="D616" s="4"/>
      <c r="E616" s="4"/>
      <c r="F616" s="5"/>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row>
    <row r="617" spans="1:72" ht="15.75" customHeight="1" x14ac:dyDescent="0.25">
      <c r="A617" s="4"/>
      <c r="B617" s="4"/>
      <c r="C617" s="4"/>
      <c r="D617" s="4"/>
      <c r="E617" s="4"/>
      <c r="F617" s="5"/>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row>
    <row r="618" spans="1:72" ht="15.75" customHeight="1" x14ac:dyDescent="0.25">
      <c r="A618" s="4"/>
      <c r="B618" s="4"/>
      <c r="C618" s="4"/>
      <c r="D618" s="4"/>
      <c r="E618" s="4"/>
      <c r="F618" s="5"/>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row>
    <row r="619" spans="1:72" ht="15.75" customHeight="1" x14ac:dyDescent="0.25">
      <c r="A619" s="4"/>
      <c r="B619" s="4"/>
      <c r="C619" s="4"/>
      <c r="D619" s="4"/>
      <c r="E619" s="4"/>
      <c r="F619" s="5"/>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row>
    <row r="620" spans="1:72" ht="15.75" customHeight="1" x14ac:dyDescent="0.25">
      <c r="A620" s="4"/>
      <c r="B620" s="4"/>
      <c r="C620" s="4"/>
      <c r="D620" s="4"/>
      <c r="E620" s="4"/>
      <c r="F620" s="5"/>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row>
    <row r="621" spans="1:72" ht="15.75" customHeight="1" x14ac:dyDescent="0.25">
      <c r="A621" s="4"/>
      <c r="B621" s="4"/>
      <c r="C621" s="4"/>
      <c r="D621" s="4"/>
      <c r="E621" s="4"/>
      <c r="F621" s="5"/>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row>
    <row r="622" spans="1:72" ht="15.75" customHeight="1" x14ac:dyDescent="0.25">
      <c r="A622" s="4"/>
      <c r="B622" s="4"/>
      <c r="C622" s="4"/>
      <c r="D622" s="4"/>
      <c r="E622" s="4"/>
      <c r="F622" s="5"/>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row>
    <row r="623" spans="1:72" ht="15.75" customHeight="1" x14ac:dyDescent="0.25">
      <c r="A623" s="4"/>
      <c r="B623" s="4"/>
      <c r="C623" s="4"/>
      <c r="D623" s="4"/>
      <c r="E623" s="4"/>
      <c r="F623" s="5"/>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row>
    <row r="624" spans="1:72" ht="15.75" customHeight="1" x14ac:dyDescent="0.25">
      <c r="A624" s="4"/>
      <c r="B624" s="4"/>
      <c r="C624" s="4"/>
      <c r="D624" s="4"/>
      <c r="E624" s="4"/>
      <c r="F624" s="5"/>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row>
    <row r="625" spans="1:72" ht="15.75" customHeight="1" x14ac:dyDescent="0.25">
      <c r="A625" s="4"/>
      <c r="B625" s="4"/>
      <c r="C625" s="4"/>
      <c r="D625" s="4"/>
      <c r="E625" s="4"/>
      <c r="F625" s="5"/>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row>
    <row r="626" spans="1:72" ht="15.75" customHeight="1" x14ac:dyDescent="0.25">
      <c r="A626" s="4"/>
      <c r="B626" s="4"/>
      <c r="C626" s="4"/>
      <c r="D626" s="4"/>
      <c r="E626" s="4"/>
      <c r="F626" s="5"/>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row>
    <row r="627" spans="1:72" ht="15.75" customHeight="1" x14ac:dyDescent="0.25">
      <c r="A627" s="4"/>
      <c r="B627" s="4"/>
      <c r="C627" s="4"/>
      <c r="D627" s="4"/>
      <c r="E627" s="4"/>
      <c r="F627" s="5"/>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row>
    <row r="628" spans="1:72" ht="15.75" customHeight="1" x14ac:dyDescent="0.25">
      <c r="A628" s="4"/>
      <c r="B628" s="4"/>
      <c r="C628" s="4"/>
      <c r="D628" s="4"/>
      <c r="E628" s="4"/>
      <c r="F628" s="5"/>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row>
    <row r="629" spans="1:72" ht="15.75" customHeight="1" x14ac:dyDescent="0.25">
      <c r="A629" s="4"/>
      <c r="B629" s="4"/>
      <c r="C629" s="4"/>
      <c r="D629" s="4"/>
      <c r="E629" s="4"/>
      <c r="F629" s="5"/>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row>
    <row r="630" spans="1:72" ht="15.75" customHeight="1" x14ac:dyDescent="0.25">
      <c r="A630" s="4"/>
      <c r="B630" s="4"/>
      <c r="C630" s="4"/>
      <c r="D630" s="4"/>
      <c r="E630" s="4"/>
      <c r="F630" s="5"/>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row>
    <row r="631" spans="1:72" ht="15.75" customHeight="1" x14ac:dyDescent="0.25">
      <c r="A631" s="4"/>
      <c r="B631" s="4"/>
      <c r="C631" s="4"/>
      <c r="D631" s="4"/>
      <c r="E631" s="4"/>
      <c r="F631" s="5"/>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row>
    <row r="632" spans="1:72" ht="15.75" customHeight="1" x14ac:dyDescent="0.25">
      <c r="A632" s="4"/>
      <c r="B632" s="4"/>
      <c r="C632" s="4"/>
      <c r="D632" s="4"/>
      <c r="E632" s="4"/>
      <c r="F632" s="5"/>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row>
    <row r="633" spans="1:72" ht="15.75" customHeight="1" x14ac:dyDescent="0.25">
      <c r="A633" s="4"/>
      <c r="B633" s="4"/>
      <c r="C633" s="4"/>
      <c r="D633" s="4"/>
      <c r="E633" s="4"/>
      <c r="F633" s="5"/>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row>
    <row r="634" spans="1:72" ht="15.75" customHeight="1" x14ac:dyDescent="0.25">
      <c r="A634" s="4"/>
      <c r="B634" s="4"/>
      <c r="C634" s="4"/>
      <c r="D634" s="4"/>
      <c r="E634" s="4"/>
      <c r="F634" s="5"/>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row>
    <row r="635" spans="1:72" ht="15.75" customHeight="1" x14ac:dyDescent="0.25">
      <c r="A635" s="4"/>
      <c r="B635" s="4"/>
      <c r="C635" s="4"/>
      <c r="D635" s="4"/>
      <c r="E635" s="4"/>
      <c r="F635" s="5"/>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row>
    <row r="636" spans="1:72" ht="15.75" customHeight="1" x14ac:dyDescent="0.25">
      <c r="A636" s="4"/>
      <c r="B636" s="4"/>
      <c r="C636" s="4"/>
      <c r="D636" s="4"/>
      <c r="E636" s="4"/>
      <c r="F636" s="5"/>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row>
    <row r="637" spans="1:72" ht="15.75" customHeight="1" x14ac:dyDescent="0.25">
      <c r="A637" s="4"/>
      <c r="B637" s="4"/>
      <c r="C637" s="4"/>
      <c r="D637" s="4"/>
      <c r="E637" s="4"/>
      <c r="F637" s="5"/>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row>
    <row r="638" spans="1:72" ht="15.75" customHeight="1" x14ac:dyDescent="0.25">
      <c r="A638" s="4"/>
      <c r="B638" s="4"/>
      <c r="C638" s="4"/>
      <c r="D638" s="4"/>
      <c r="E638" s="4"/>
      <c r="F638" s="5"/>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row>
    <row r="639" spans="1:72" ht="15.75" customHeight="1" x14ac:dyDescent="0.25">
      <c r="A639" s="4"/>
      <c r="B639" s="4"/>
      <c r="C639" s="4"/>
      <c r="D639" s="4"/>
      <c r="E639" s="4"/>
      <c r="F639" s="5"/>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row>
    <row r="640" spans="1:72" ht="15.75" customHeight="1" x14ac:dyDescent="0.25">
      <c r="A640" s="4"/>
      <c r="B640" s="4"/>
      <c r="C640" s="4"/>
      <c r="D640" s="4"/>
      <c r="E640" s="4"/>
      <c r="F640" s="5"/>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row>
    <row r="641" spans="1:72" ht="15.75" customHeight="1" x14ac:dyDescent="0.25">
      <c r="A641" s="4"/>
      <c r="B641" s="4"/>
      <c r="C641" s="4"/>
      <c r="D641" s="4"/>
      <c r="E641" s="4"/>
      <c r="F641" s="5"/>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row>
    <row r="642" spans="1:72" ht="15.75" customHeight="1" x14ac:dyDescent="0.25">
      <c r="A642" s="4"/>
      <c r="B642" s="4"/>
      <c r="C642" s="4"/>
      <c r="D642" s="4"/>
      <c r="E642" s="4"/>
      <c r="F642" s="5"/>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row>
    <row r="643" spans="1:72" ht="15.75" customHeight="1" x14ac:dyDescent="0.25">
      <c r="A643" s="4"/>
      <c r="B643" s="4"/>
      <c r="C643" s="4"/>
      <c r="D643" s="4"/>
      <c r="E643" s="4"/>
      <c r="F643" s="5"/>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row>
    <row r="644" spans="1:72" ht="15.75" customHeight="1" x14ac:dyDescent="0.25">
      <c r="A644" s="4"/>
      <c r="B644" s="4"/>
      <c r="C644" s="4"/>
      <c r="D644" s="4"/>
      <c r="E644" s="4"/>
      <c r="F644" s="5"/>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row>
    <row r="645" spans="1:72" ht="15.75" customHeight="1" x14ac:dyDescent="0.25">
      <c r="A645" s="4"/>
      <c r="B645" s="4"/>
      <c r="C645" s="4"/>
      <c r="D645" s="4"/>
      <c r="E645" s="4"/>
      <c r="F645" s="5"/>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row>
    <row r="646" spans="1:72" ht="15.75" customHeight="1" x14ac:dyDescent="0.25">
      <c r="A646" s="4"/>
      <c r="B646" s="4"/>
      <c r="C646" s="4"/>
      <c r="D646" s="4"/>
      <c r="E646" s="4"/>
      <c r="F646" s="5"/>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row>
    <row r="647" spans="1:72" ht="15.75" customHeight="1" x14ac:dyDescent="0.25">
      <c r="A647" s="4"/>
      <c r="B647" s="4"/>
      <c r="C647" s="4"/>
      <c r="D647" s="4"/>
      <c r="E647" s="4"/>
      <c r="F647" s="5"/>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row>
    <row r="648" spans="1:72" ht="15.75" customHeight="1" x14ac:dyDescent="0.25">
      <c r="A648" s="4"/>
      <c r="B648" s="4"/>
      <c r="C648" s="4"/>
      <c r="D648" s="4"/>
      <c r="E648" s="4"/>
      <c r="F648" s="5"/>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row>
    <row r="649" spans="1:72" ht="15.75" customHeight="1" x14ac:dyDescent="0.25">
      <c r="A649" s="4"/>
      <c r="B649" s="4"/>
      <c r="C649" s="4"/>
      <c r="D649" s="4"/>
      <c r="E649" s="4"/>
      <c r="F649" s="5"/>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row>
    <row r="650" spans="1:72" ht="15.75" customHeight="1" x14ac:dyDescent="0.25">
      <c r="A650" s="4"/>
      <c r="B650" s="4"/>
      <c r="C650" s="4"/>
      <c r="D650" s="4"/>
      <c r="E650" s="4"/>
      <c r="F650" s="5"/>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row>
    <row r="651" spans="1:72" ht="15.75" customHeight="1" x14ac:dyDescent="0.25">
      <c r="A651" s="4"/>
      <c r="B651" s="4"/>
      <c r="C651" s="4"/>
      <c r="D651" s="4"/>
      <c r="E651" s="4"/>
      <c r="F651" s="5"/>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row>
    <row r="652" spans="1:72" ht="15.75" customHeight="1" x14ac:dyDescent="0.25">
      <c r="A652" s="4"/>
      <c r="B652" s="4"/>
      <c r="C652" s="4"/>
      <c r="D652" s="4"/>
      <c r="E652" s="4"/>
      <c r="F652" s="5"/>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row>
    <row r="653" spans="1:72" ht="15.75" customHeight="1" x14ac:dyDescent="0.25">
      <c r="A653" s="4"/>
      <c r="B653" s="4"/>
      <c r="C653" s="4"/>
      <c r="D653" s="4"/>
      <c r="E653" s="4"/>
      <c r="F653" s="5"/>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row>
    <row r="654" spans="1:72" ht="15.75" customHeight="1" x14ac:dyDescent="0.25">
      <c r="A654" s="4"/>
      <c r="B654" s="4"/>
      <c r="C654" s="4"/>
      <c r="D654" s="4"/>
      <c r="E654" s="4"/>
      <c r="F654" s="5"/>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row>
    <row r="655" spans="1:72" ht="15.75" customHeight="1" x14ac:dyDescent="0.25">
      <c r="A655" s="4"/>
      <c r="B655" s="4"/>
      <c r="C655" s="4"/>
      <c r="D655" s="4"/>
      <c r="E655" s="4"/>
      <c r="F655" s="5"/>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row>
    <row r="656" spans="1:72" ht="15.75" customHeight="1" x14ac:dyDescent="0.25">
      <c r="A656" s="4"/>
      <c r="B656" s="4"/>
      <c r="C656" s="4"/>
      <c r="D656" s="4"/>
      <c r="E656" s="4"/>
      <c r="F656" s="5"/>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row>
    <row r="657" spans="1:72" ht="15.75" customHeight="1" x14ac:dyDescent="0.25">
      <c r="A657" s="4"/>
      <c r="B657" s="4"/>
      <c r="C657" s="4"/>
      <c r="D657" s="4"/>
      <c r="E657" s="4"/>
      <c r="F657" s="5"/>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row>
    <row r="658" spans="1:72" ht="15.75" customHeight="1" x14ac:dyDescent="0.25">
      <c r="A658" s="4"/>
      <c r="B658" s="4"/>
      <c r="C658" s="4"/>
      <c r="D658" s="4"/>
      <c r="E658" s="4"/>
      <c r="F658" s="5"/>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row>
    <row r="659" spans="1:72" ht="15.75" customHeight="1" x14ac:dyDescent="0.25">
      <c r="A659" s="4"/>
      <c r="B659" s="4"/>
      <c r="C659" s="4"/>
      <c r="D659" s="4"/>
      <c r="E659" s="4"/>
      <c r="F659" s="5"/>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row>
    <row r="660" spans="1:72" ht="15.75" customHeight="1" x14ac:dyDescent="0.25">
      <c r="A660" s="4"/>
      <c r="B660" s="4"/>
      <c r="C660" s="4"/>
      <c r="D660" s="4"/>
      <c r="E660" s="4"/>
      <c r="F660" s="5"/>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row>
    <row r="661" spans="1:72" ht="15.75" customHeight="1" x14ac:dyDescent="0.25">
      <c r="A661" s="4"/>
      <c r="B661" s="4"/>
      <c r="C661" s="4"/>
      <c r="D661" s="4"/>
      <c r="E661" s="4"/>
      <c r="F661" s="5"/>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row>
    <row r="662" spans="1:72" ht="15.75" customHeight="1" x14ac:dyDescent="0.25">
      <c r="A662" s="4"/>
      <c r="B662" s="4"/>
      <c r="C662" s="4"/>
      <c r="D662" s="4"/>
      <c r="E662" s="4"/>
      <c r="F662" s="5"/>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row>
    <row r="663" spans="1:72" ht="15.75" customHeight="1" x14ac:dyDescent="0.25">
      <c r="A663" s="4"/>
      <c r="B663" s="4"/>
      <c r="C663" s="4"/>
      <c r="D663" s="4"/>
      <c r="E663" s="4"/>
      <c r="F663" s="5"/>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row>
    <row r="664" spans="1:72" ht="15.75" customHeight="1" x14ac:dyDescent="0.25">
      <c r="A664" s="4"/>
      <c r="B664" s="4"/>
      <c r="C664" s="4"/>
      <c r="D664" s="4"/>
      <c r="E664" s="4"/>
      <c r="F664" s="5"/>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row>
    <row r="665" spans="1:72" ht="15.75" customHeight="1" x14ac:dyDescent="0.25">
      <c r="A665" s="4"/>
      <c r="B665" s="4"/>
      <c r="C665" s="4"/>
      <c r="D665" s="4"/>
      <c r="E665" s="4"/>
      <c r="F665" s="5"/>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row>
    <row r="666" spans="1:72" ht="15.75" customHeight="1" x14ac:dyDescent="0.25">
      <c r="A666" s="4"/>
      <c r="B666" s="4"/>
      <c r="C666" s="4"/>
      <c r="D666" s="4"/>
      <c r="E666" s="4"/>
      <c r="F666" s="5"/>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row>
    <row r="667" spans="1:72" ht="15.75" customHeight="1" x14ac:dyDescent="0.25">
      <c r="A667" s="4"/>
      <c r="B667" s="4"/>
      <c r="C667" s="4"/>
      <c r="D667" s="4"/>
      <c r="E667" s="4"/>
      <c r="F667" s="5"/>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row>
    <row r="668" spans="1:72" ht="15.75" customHeight="1" x14ac:dyDescent="0.25">
      <c r="A668" s="4"/>
      <c r="B668" s="4"/>
      <c r="C668" s="4"/>
      <c r="D668" s="4"/>
      <c r="E668" s="4"/>
      <c r="F668" s="5"/>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row>
    <row r="669" spans="1:72" ht="15.75" customHeight="1" x14ac:dyDescent="0.25">
      <c r="A669" s="4"/>
      <c r="B669" s="4"/>
      <c r="C669" s="4"/>
      <c r="D669" s="4"/>
      <c r="E669" s="4"/>
      <c r="F669" s="5"/>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row>
    <row r="670" spans="1:72" ht="15.75" customHeight="1" x14ac:dyDescent="0.25">
      <c r="A670" s="4"/>
      <c r="B670" s="4"/>
      <c r="C670" s="4"/>
      <c r="D670" s="4"/>
      <c r="E670" s="4"/>
      <c r="F670" s="5"/>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row>
    <row r="671" spans="1:72" ht="15.75" customHeight="1" x14ac:dyDescent="0.25">
      <c r="A671" s="4"/>
      <c r="B671" s="4"/>
      <c r="C671" s="4"/>
      <c r="D671" s="4"/>
      <c r="E671" s="4"/>
      <c r="F671" s="5"/>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row>
    <row r="672" spans="1:72" ht="15.75" customHeight="1" x14ac:dyDescent="0.25">
      <c r="A672" s="4"/>
      <c r="B672" s="4"/>
      <c r="C672" s="4"/>
      <c r="D672" s="4"/>
      <c r="E672" s="4"/>
      <c r="F672" s="5"/>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row>
    <row r="673" spans="1:72" ht="15.75" customHeight="1" x14ac:dyDescent="0.25">
      <c r="A673" s="4"/>
      <c r="B673" s="4"/>
      <c r="C673" s="4"/>
      <c r="D673" s="4"/>
      <c r="E673" s="4"/>
      <c r="F673" s="5"/>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row>
    <row r="674" spans="1:72" ht="15.75" customHeight="1" x14ac:dyDescent="0.25">
      <c r="A674" s="4"/>
      <c r="B674" s="4"/>
      <c r="C674" s="4"/>
      <c r="D674" s="4"/>
      <c r="E674" s="4"/>
      <c r="F674" s="5"/>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row>
    <row r="675" spans="1:72" ht="15.75" customHeight="1" x14ac:dyDescent="0.25">
      <c r="A675" s="4"/>
      <c r="B675" s="4"/>
      <c r="C675" s="4"/>
      <c r="D675" s="4"/>
      <c r="E675" s="4"/>
      <c r="F675" s="5"/>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row>
    <row r="676" spans="1:72" ht="15.75" customHeight="1" x14ac:dyDescent="0.25">
      <c r="A676" s="4"/>
      <c r="B676" s="4"/>
      <c r="C676" s="4"/>
      <c r="D676" s="4"/>
      <c r="E676" s="4"/>
      <c r="F676" s="5"/>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row>
    <row r="677" spans="1:72" ht="15.75" customHeight="1" x14ac:dyDescent="0.25">
      <c r="A677" s="4"/>
      <c r="B677" s="4"/>
      <c r="C677" s="4"/>
      <c r="D677" s="4"/>
      <c r="E677" s="4"/>
      <c r="F677" s="5"/>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row>
    <row r="678" spans="1:72" ht="15.75" customHeight="1" x14ac:dyDescent="0.25">
      <c r="A678" s="4"/>
      <c r="B678" s="4"/>
      <c r="C678" s="4"/>
      <c r="D678" s="4"/>
      <c r="E678" s="4"/>
      <c r="F678" s="5"/>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row>
    <row r="679" spans="1:72" ht="15.75" customHeight="1" x14ac:dyDescent="0.25">
      <c r="A679" s="4"/>
      <c r="B679" s="4"/>
      <c r="C679" s="4"/>
      <c r="D679" s="4"/>
      <c r="E679" s="4"/>
      <c r="F679" s="5"/>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row>
    <row r="680" spans="1:72" ht="15.75" customHeight="1" x14ac:dyDescent="0.25">
      <c r="A680" s="4"/>
      <c r="B680" s="4"/>
      <c r="C680" s="4"/>
      <c r="D680" s="4"/>
      <c r="E680" s="4"/>
      <c r="F680" s="5"/>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row>
    <row r="681" spans="1:72" ht="15.75" customHeight="1" x14ac:dyDescent="0.25">
      <c r="A681" s="4"/>
      <c r="B681" s="4"/>
      <c r="C681" s="4"/>
      <c r="D681" s="4"/>
      <c r="E681" s="4"/>
      <c r="F681" s="5"/>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row>
    <row r="682" spans="1:72" ht="15.75" customHeight="1" x14ac:dyDescent="0.25">
      <c r="A682" s="4"/>
      <c r="B682" s="4"/>
      <c r="C682" s="4"/>
      <c r="D682" s="4"/>
      <c r="E682" s="4"/>
      <c r="F682" s="5"/>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row>
    <row r="683" spans="1:72" ht="15.75" customHeight="1" x14ac:dyDescent="0.25">
      <c r="A683" s="4"/>
      <c r="B683" s="4"/>
      <c r="C683" s="4"/>
      <c r="D683" s="4"/>
      <c r="E683" s="4"/>
      <c r="F683" s="5"/>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row>
    <row r="684" spans="1:72" ht="15.75" customHeight="1" x14ac:dyDescent="0.25">
      <c r="A684" s="4"/>
      <c r="B684" s="4"/>
      <c r="C684" s="4"/>
      <c r="D684" s="4"/>
      <c r="E684" s="4"/>
      <c r="F684" s="5"/>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row>
    <row r="685" spans="1:72" ht="15.75" customHeight="1" x14ac:dyDescent="0.25">
      <c r="A685" s="4"/>
      <c r="B685" s="4"/>
      <c r="C685" s="4"/>
      <c r="D685" s="4"/>
      <c r="E685" s="4"/>
      <c r="F685" s="5"/>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row>
    <row r="686" spans="1:72" ht="15.75" customHeight="1" x14ac:dyDescent="0.25">
      <c r="A686" s="4"/>
      <c r="B686" s="4"/>
      <c r="C686" s="4"/>
      <c r="D686" s="4"/>
      <c r="E686" s="4"/>
      <c r="F686" s="5"/>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row>
    <row r="687" spans="1:72" ht="15.75" customHeight="1" x14ac:dyDescent="0.25">
      <c r="A687" s="4"/>
      <c r="B687" s="4"/>
      <c r="C687" s="4"/>
      <c r="D687" s="4"/>
      <c r="E687" s="4"/>
      <c r="F687" s="5"/>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row>
    <row r="688" spans="1:72" ht="15.75" customHeight="1" x14ac:dyDescent="0.25">
      <c r="A688" s="4"/>
      <c r="B688" s="4"/>
      <c r="C688" s="4"/>
      <c r="D688" s="4"/>
      <c r="E688" s="4"/>
      <c r="F688" s="5"/>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row>
    <row r="689" spans="1:72" ht="15.75" customHeight="1" x14ac:dyDescent="0.25">
      <c r="A689" s="4"/>
      <c r="B689" s="4"/>
      <c r="C689" s="4"/>
      <c r="D689" s="4"/>
      <c r="E689" s="4"/>
      <c r="F689" s="5"/>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row>
    <row r="690" spans="1:72" ht="15.75" customHeight="1" x14ac:dyDescent="0.25">
      <c r="A690" s="4"/>
      <c r="B690" s="4"/>
      <c r="C690" s="4"/>
      <c r="D690" s="4"/>
      <c r="E690" s="4"/>
      <c r="F690" s="5"/>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row>
    <row r="691" spans="1:72" ht="15.75" customHeight="1" x14ac:dyDescent="0.25">
      <c r="A691" s="4"/>
      <c r="B691" s="4"/>
      <c r="C691" s="4"/>
      <c r="D691" s="4"/>
      <c r="E691" s="4"/>
      <c r="F691" s="5"/>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row>
    <row r="692" spans="1:72" ht="15.75" customHeight="1" x14ac:dyDescent="0.25">
      <c r="A692" s="4"/>
      <c r="B692" s="4"/>
      <c r="C692" s="4"/>
      <c r="D692" s="4"/>
      <c r="E692" s="4"/>
      <c r="F692" s="5"/>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row>
    <row r="693" spans="1:72" ht="15.75" customHeight="1" x14ac:dyDescent="0.25">
      <c r="A693" s="4"/>
      <c r="B693" s="4"/>
      <c r="C693" s="4"/>
      <c r="D693" s="4"/>
      <c r="E693" s="4"/>
      <c r="F693" s="5"/>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row>
    <row r="694" spans="1:72" ht="15.75" customHeight="1" x14ac:dyDescent="0.25">
      <c r="A694" s="4"/>
      <c r="B694" s="4"/>
      <c r="C694" s="4"/>
      <c r="D694" s="4"/>
      <c r="E694" s="4"/>
      <c r="F694" s="5"/>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row>
    <row r="695" spans="1:72" ht="15.75" customHeight="1" x14ac:dyDescent="0.25">
      <c r="A695" s="4"/>
      <c r="B695" s="4"/>
      <c r="C695" s="4"/>
      <c r="D695" s="4"/>
      <c r="E695" s="4"/>
      <c r="F695" s="5"/>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row>
    <row r="696" spans="1:72" ht="15.75" customHeight="1" x14ac:dyDescent="0.25">
      <c r="A696" s="4"/>
      <c r="B696" s="4"/>
      <c r="C696" s="4"/>
      <c r="D696" s="4"/>
      <c r="E696" s="4"/>
      <c r="F696" s="5"/>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row>
    <row r="697" spans="1:72" ht="15.75" customHeight="1" x14ac:dyDescent="0.25">
      <c r="A697" s="4"/>
      <c r="B697" s="4"/>
      <c r="C697" s="4"/>
      <c r="D697" s="4"/>
      <c r="E697" s="4"/>
      <c r="F697" s="5"/>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row>
    <row r="698" spans="1:72" ht="15.75" customHeight="1" x14ac:dyDescent="0.25">
      <c r="A698" s="4"/>
      <c r="B698" s="4"/>
      <c r="C698" s="4"/>
      <c r="D698" s="4"/>
      <c r="E698" s="4"/>
      <c r="F698" s="5"/>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row>
    <row r="699" spans="1:72" ht="15.75" customHeight="1" x14ac:dyDescent="0.25">
      <c r="A699" s="4"/>
      <c r="B699" s="4"/>
      <c r="C699" s="4"/>
      <c r="D699" s="4"/>
      <c r="E699" s="4"/>
      <c r="F699" s="5"/>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row>
    <row r="700" spans="1:72" ht="15.75" customHeight="1" x14ac:dyDescent="0.25">
      <c r="A700" s="4"/>
      <c r="B700" s="4"/>
      <c r="C700" s="4"/>
      <c r="D700" s="4"/>
      <c r="E700" s="4"/>
      <c r="F700" s="5"/>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row>
    <row r="701" spans="1:72" ht="15.75" customHeight="1" x14ac:dyDescent="0.25">
      <c r="A701" s="4"/>
      <c r="B701" s="4"/>
      <c r="C701" s="4"/>
      <c r="D701" s="4"/>
      <c r="E701" s="4"/>
      <c r="F701" s="5"/>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row>
    <row r="702" spans="1:72" ht="15.75" customHeight="1" x14ac:dyDescent="0.25">
      <c r="A702" s="4"/>
      <c r="B702" s="4"/>
      <c r="C702" s="4"/>
      <c r="D702" s="4"/>
      <c r="E702" s="4"/>
      <c r="F702" s="5"/>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row>
    <row r="703" spans="1:72" ht="15.75" customHeight="1" x14ac:dyDescent="0.25">
      <c r="A703" s="4"/>
      <c r="B703" s="4"/>
      <c r="C703" s="4"/>
      <c r="D703" s="4"/>
      <c r="E703" s="4"/>
      <c r="F703" s="5"/>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row>
    <row r="704" spans="1:72" ht="15.75" customHeight="1" x14ac:dyDescent="0.25">
      <c r="A704" s="4"/>
      <c r="B704" s="4"/>
      <c r="C704" s="4"/>
      <c r="D704" s="4"/>
      <c r="E704" s="4"/>
      <c r="F704" s="5"/>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row>
    <row r="705" spans="1:72" ht="15.75" customHeight="1" x14ac:dyDescent="0.25">
      <c r="A705" s="4"/>
      <c r="B705" s="4"/>
      <c r="C705" s="4"/>
      <c r="D705" s="4"/>
      <c r="E705" s="4"/>
      <c r="F705" s="5"/>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row>
    <row r="706" spans="1:72" ht="15.75" customHeight="1" x14ac:dyDescent="0.25">
      <c r="A706" s="4"/>
      <c r="B706" s="4"/>
      <c r="C706" s="4"/>
      <c r="D706" s="4"/>
      <c r="E706" s="4"/>
      <c r="F706" s="5"/>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row>
    <row r="707" spans="1:72" ht="15.75" customHeight="1" x14ac:dyDescent="0.25">
      <c r="A707" s="4"/>
      <c r="B707" s="4"/>
      <c r="C707" s="4"/>
      <c r="D707" s="4"/>
      <c r="E707" s="4"/>
      <c r="F707" s="5"/>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row>
    <row r="708" spans="1:72" ht="15.75" customHeight="1" x14ac:dyDescent="0.25">
      <c r="A708" s="4"/>
      <c r="B708" s="4"/>
      <c r="C708" s="4"/>
      <c r="D708" s="4"/>
      <c r="E708" s="4"/>
      <c r="F708" s="5"/>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row>
    <row r="709" spans="1:72" ht="15.75" customHeight="1" x14ac:dyDescent="0.25">
      <c r="A709" s="4"/>
      <c r="B709" s="4"/>
      <c r="C709" s="4"/>
      <c r="D709" s="4"/>
      <c r="E709" s="4"/>
      <c r="F709" s="5"/>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row>
    <row r="710" spans="1:72" ht="15.75" customHeight="1" x14ac:dyDescent="0.25">
      <c r="A710" s="4"/>
      <c r="B710" s="4"/>
      <c r="C710" s="4"/>
      <c r="D710" s="4"/>
      <c r="E710" s="4"/>
      <c r="F710" s="5"/>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row>
    <row r="711" spans="1:72" ht="15.75" customHeight="1" x14ac:dyDescent="0.25">
      <c r="A711" s="4"/>
      <c r="B711" s="4"/>
      <c r="C711" s="4"/>
      <c r="D711" s="4"/>
      <c r="E711" s="4"/>
      <c r="F711" s="5"/>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row>
    <row r="712" spans="1:72" ht="15.75" customHeight="1" x14ac:dyDescent="0.25">
      <c r="A712" s="4"/>
      <c r="B712" s="4"/>
      <c r="C712" s="4"/>
      <c r="D712" s="4"/>
      <c r="E712" s="4"/>
      <c r="F712" s="5"/>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row>
    <row r="713" spans="1:72" ht="15.75" customHeight="1" x14ac:dyDescent="0.25">
      <c r="A713" s="4"/>
      <c r="B713" s="4"/>
      <c r="C713" s="4"/>
      <c r="D713" s="4"/>
      <c r="E713" s="4"/>
      <c r="F713" s="5"/>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row>
    <row r="714" spans="1:72" ht="15.75" customHeight="1" x14ac:dyDescent="0.25">
      <c r="A714" s="4"/>
      <c r="B714" s="4"/>
      <c r="C714" s="4"/>
      <c r="D714" s="4"/>
      <c r="E714" s="4"/>
      <c r="F714" s="5"/>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row>
    <row r="715" spans="1:72" ht="15.75" customHeight="1" x14ac:dyDescent="0.25">
      <c r="A715" s="4"/>
      <c r="B715" s="4"/>
      <c r="C715" s="4"/>
      <c r="D715" s="4"/>
      <c r="E715" s="4"/>
      <c r="F715" s="5"/>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row>
    <row r="716" spans="1:72" ht="15.75" customHeight="1" x14ac:dyDescent="0.25">
      <c r="A716" s="4"/>
      <c r="B716" s="4"/>
      <c r="C716" s="4"/>
      <c r="D716" s="4"/>
      <c r="E716" s="4"/>
      <c r="F716" s="5"/>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row>
    <row r="717" spans="1:72" ht="15.75" customHeight="1" x14ac:dyDescent="0.25">
      <c r="A717" s="4"/>
      <c r="B717" s="4"/>
      <c r="C717" s="4"/>
      <c r="D717" s="4"/>
      <c r="E717" s="4"/>
      <c r="F717" s="5"/>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row>
    <row r="718" spans="1:72" ht="15.75" customHeight="1" x14ac:dyDescent="0.25">
      <c r="A718" s="4"/>
      <c r="B718" s="4"/>
      <c r="C718" s="4"/>
      <c r="D718" s="4"/>
      <c r="E718" s="4"/>
      <c r="F718" s="5"/>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row>
    <row r="719" spans="1:72" ht="15.75" customHeight="1" x14ac:dyDescent="0.25">
      <c r="A719" s="4"/>
      <c r="B719" s="4"/>
      <c r="C719" s="4"/>
      <c r="D719" s="4"/>
      <c r="E719" s="4"/>
      <c r="F719" s="5"/>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row>
    <row r="720" spans="1:72" ht="15.75" customHeight="1" x14ac:dyDescent="0.25">
      <c r="A720" s="4"/>
      <c r="B720" s="4"/>
      <c r="C720" s="4"/>
      <c r="D720" s="4"/>
      <c r="E720" s="4"/>
      <c r="F720" s="5"/>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row>
    <row r="721" spans="1:72" ht="15.75" customHeight="1" x14ac:dyDescent="0.25">
      <c r="A721" s="4"/>
      <c r="B721" s="4"/>
      <c r="C721" s="4"/>
      <c r="D721" s="4"/>
      <c r="E721" s="4"/>
      <c r="F721" s="5"/>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row>
    <row r="722" spans="1:72" ht="15.75" customHeight="1" x14ac:dyDescent="0.25">
      <c r="A722" s="4"/>
      <c r="B722" s="4"/>
      <c r="C722" s="4"/>
      <c r="D722" s="4"/>
      <c r="E722" s="4"/>
      <c r="F722" s="5"/>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row>
    <row r="723" spans="1:72" ht="15.75" customHeight="1" x14ac:dyDescent="0.25">
      <c r="A723" s="4"/>
      <c r="B723" s="4"/>
      <c r="C723" s="4"/>
      <c r="D723" s="4"/>
      <c r="E723" s="4"/>
      <c r="F723" s="5"/>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row>
    <row r="724" spans="1:72" ht="15.75" customHeight="1" x14ac:dyDescent="0.25">
      <c r="A724" s="4"/>
      <c r="B724" s="4"/>
      <c r="C724" s="4"/>
      <c r="D724" s="4"/>
      <c r="E724" s="4"/>
      <c r="F724" s="5"/>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row>
    <row r="725" spans="1:72" ht="15.75" customHeight="1" x14ac:dyDescent="0.25">
      <c r="A725" s="4"/>
      <c r="B725" s="4"/>
      <c r="C725" s="4"/>
      <c r="D725" s="4"/>
      <c r="E725" s="4"/>
      <c r="F725" s="5"/>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row>
    <row r="726" spans="1:72" ht="15.75" customHeight="1" x14ac:dyDescent="0.25">
      <c r="A726" s="4"/>
      <c r="B726" s="4"/>
      <c r="C726" s="4"/>
      <c r="D726" s="4"/>
      <c r="E726" s="4"/>
      <c r="F726" s="5"/>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row>
    <row r="727" spans="1:72" ht="15.75" customHeight="1" x14ac:dyDescent="0.25">
      <c r="A727" s="4"/>
      <c r="B727" s="4"/>
      <c r="C727" s="4"/>
      <c r="D727" s="4"/>
      <c r="E727" s="4"/>
      <c r="F727" s="5"/>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row>
    <row r="728" spans="1:72" ht="15.75" customHeight="1" x14ac:dyDescent="0.25">
      <c r="A728" s="4"/>
      <c r="B728" s="4"/>
      <c r="C728" s="4"/>
      <c r="D728" s="4"/>
      <c r="E728" s="4"/>
      <c r="F728" s="5"/>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row>
    <row r="729" spans="1:72" ht="15.75" customHeight="1" x14ac:dyDescent="0.25">
      <c r="A729" s="4"/>
      <c r="B729" s="4"/>
      <c r="C729" s="4"/>
      <c r="D729" s="4"/>
      <c r="E729" s="4"/>
      <c r="F729" s="5"/>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row>
    <row r="730" spans="1:72" ht="15.75" customHeight="1" x14ac:dyDescent="0.25">
      <c r="A730" s="4"/>
      <c r="B730" s="4"/>
      <c r="C730" s="4"/>
      <c r="D730" s="4"/>
      <c r="E730" s="4"/>
      <c r="F730" s="5"/>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row>
    <row r="731" spans="1:72" ht="15.75" customHeight="1" x14ac:dyDescent="0.25">
      <c r="A731" s="4"/>
      <c r="B731" s="4"/>
      <c r="C731" s="4"/>
      <c r="D731" s="4"/>
      <c r="E731" s="4"/>
      <c r="F731" s="5"/>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row>
    <row r="732" spans="1:72" ht="15.75" customHeight="1" x14ac:dyDescent="0.25">
      <c r="A732" s="4"/>
      <c r="B732" s="4"/>
      <c r="C732" s="4"/>
      <c r="D732" s="4"/>
      <c r="E732" s="4"/>
      <c r="F732" s="5"/>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row>
    <row r="733" spans="1:72" ht="15.75" customHeight="1" x14ac:dyDescent="0.25">
      <c r="A733" s="4"/>
      <c r="B733" s="4"/>
      <c r="C733" s="4"/>
      <c r="D733" s="4"/>
      <c r="E733" s="4"/>
      <c r="F733" s="5"/>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row>
    <row r="734" spans="1:72" ht="15.75" customHeight="1" x14ac:dyDescent="0.25">
      <c r="A734" s="4"/>
      <c r="B734" s="4"/>
      <c r="C734" s="4"/>
      <c r="D734" s="4"/>
      <c r="E734" s="4"/>
      <c r="F734" s="5"/>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row>
    <row r="735" spans="1:72" ht="15.75" customHeight="1" x14ac:dyDescent="0.25">
      <c r="A735" s="4"/>
      <c r="B735" s="4"/>
      <c r="C735" s="4"/>
      <c r="D735" s="4"/>
      <c r="E735" s="4"/>
      <c r="F735" s="5"/>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row>
    <row r="736" spans="1:72" ht="15.75" customHeight="1" x14ac:dyDescent="0.25">
      <c r="A736" s="4"/>
      <c r="B736" s="4"/>
      <c r="C736" s="4"/>
      <c r="D736" s="4"/>
      <c r="E736" s="4"/>
      <c r="F736" s="5"/>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row>
    <row r="737" spans="1:72" ht="15.75" customHeight="1" x14ac:dyDescent="0.25">
      <c r="A737" s="4"/>
      <c r="B737" s="4"/>
      <c r="C737" s="4"/>
      <c r="D737" s="4"/>
      <c r="E737" s="4"/>
      <c r="F737" s="5"/>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row>
    <row r="738" spans="1:72" ht="15.75" customHeight="1" x14ac:dyDescent="0.25">
      <c r="A738" s="4"/>
      <c r="B738" s="4"/>
      <c r="C738" s="4"/>
      <c r="D738" s="4"/>
      <c r="E738" s="4"/>
      <c r="F738" s="5"/>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row>
    <row r="739" spans="1:72" ht="15.75" customHeight="1" x14ac:dyDescent="0.25">
      <c r="A739" s="4"/>
      <c r="B739" s="4"/>
      <c r="C739" s="4"/>
      <c r="D739" s="4"/>
      <c r="E739" s="4"/>
      <c r="F739" s="5"/>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row>
    <row r="740" spans="1:72" ht="15.75" customHeight="1" x14ac:dyDescent="0.25">
      <c r="A740" s="4"/>
      <c r="B740" s="4"/>
      <c r="C740" s="4"/>
      <c r="D740" s="4"/>
      <c r="E740" s="4"/>
      <c r="F740" s="5"/>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row>
    <row r="741" spans="1:72" ht="15.75" customHeight="1" x14ac:dyDescent="0.25">
      <c r="A741" s="4"/>
      <c r="B741" s="4"/>
      <c r="C741" s="4"/>
      <c r="D741" s="4"/>
      <c r="E741" s="4"/>
      <c r="F741" s="5"/>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row>
    <row r="742" spans="1:72" ht="15.75" customHeight="1" x14ac:dyDescent="0.25">
      <c r="A742" s="4"/>
      <c r="B742" s="4"/>
      <c r="C742" s="4"/>
      <c r="D742" s="4"/>
      <c r="E742" s="4"/>
      <c r="F742" s="5"/>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row>
    <row r="743" spans="1:72" ht="15.75" customHeight="1" x14ac:dyDescent="0.25">
      <c r="A743" s="4"/>
      <c r="B743" s="4"/>
      <c r="C743" s="4"/>
      <c r="D743" s="4"/>
      <c r="E743" s="4"/>
      <c r="F743" s="5"/>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row>
    <row r="744" spans="1:72" ht="15.75" customHeight="1" x14ac:dyDescent="0.25">
      <c r="A744" s="4"/>
      <c r="B744" s="4"/>
      <c r="C744" s="4"/>
      <c r="D744" s="4"/>
      <c r="E744" s="4"/>
      <c r="F744" s="5"/>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row>
    <row r="745" spans="1:72" ht="15.75" customHeight="1" x14ac:dyDescent="0.25">
      <c r="A745" s="4"/>
      <c r="B745" s="4"/>
      <c r="C745" s="4"/>
      <c r="D745" s="4"/>
      <c r="E745" s="4"/>
      <c r="F745" s="5"/>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row>
    <row r="746" spans="1:72" ht="15.75" customHeight="1" x14ac:dyDescent="0.25">
      <c r="A746" s="4"/>
      <c r="B746" s="4"/>
      <c r="C746" s="4"/>
      <c r="D746" s="4"/>
      <c r="E746" s="4"/>
      <c r="F746" s="5"/>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row>
    <row r="747" spans="1:72" ht="15.75" customHeight="1" x14ac:dyDescent="0.25">
      <c r="A747" s="4"/>
      <c r="B747" s="4"/>
      <c r="C747" s="4"/>
      <c r="D747" s="4"/>
      <c r="E747" s="4"/>
      <c r="F747" s="5"/>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row>
    <row r="748" spans="1:72" ht="15.75" customHeight="1" x14ac:dyDescent="0.25">
      <c r="A748" s="4"/>
      <c r="B748" s="4"/>
      <c r="C748" s="4"/>
      <c r="D748" s="4"/>
      <c r="E748" s="4"/>
      <c r="F748" s="5"/>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row>
    <row r="749" spans="1:72" ht="15.75" customHeight="1" x14ac:dyDescent="0.25">
      <c r="A749" s="4"/>
      <c r="B749" s="4"/>
      <c r="C749" s="4"/>
      <c r="D749" s="4"/>
      <c r="E749" s="4"/>
      <c r="F749" s="5"/>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row>
    <row r="750" spans="1:72" ht="15.75" customHeight="1" x14ac:dyDescent="0.25">
      <c r="A750" s="4"/>
      <c r="B750" s="4"/>
      <c r="C750" s="4"/>
      <c r="D750" s="4"/>
      <c r="E750" s="4"/>
      <c r="F750" s="5"/>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row>
    <row r="751" spans="1:72" ht="15.75" customHeight="1" x14ac:dyDescent="0.25">
      <c r="A751" s="4"/>
      <c r="B751" s="4"/>
      <c r="C751" s="4"/>
      <c r="D751" s="4"/>
      <c r="E751" s="4"/>
      <c r="F751" s="5"/>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row>
    <row r="752" spans="1:72" ht="15.75" customHeight="1" x14ac:dyDescent="0.25">
      <c r="A752" s="4"/>
      <c r="B752" s="4"/>
      <c r="C752" s="4"/>
      <c r="D752" s="4"/>
      <c r="E752" s="4"/>
      <c r="F752" s="5"/>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row>
    <row r="753" spans="1:72" ht="15.75" customHeight="1" x14ac:dyDescent="0.25">
      <c r="A753" s="4"/>
      <c r="B753" s="4"/>
      <c r="C753" s="4"/>
      <c r="D753" s="4"/>
      <c r="E753" s="4"/>
      <c r="F753" s="5"/>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row>
    <row r="754" spans="1:72" ht="15.75" customHeight="1" x14ac:dyDescent="0.25">
      <c r="A754" s="4"/>
      <c r="B754" s="4"/>
      <c r="C754" s="4"/>
      <c r="D754" s="4"/>
      <c r="E754" s="4"/>
      <c r="F754" s="5"/>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row>
    <row r="755" spans="1:72" ht="15.75" customHeight="1" x14ac:dyDescent="0.25">
      <c r="A755" s="4"/>
      <c r="B755" s="4"/>
      <c r="C755" s="4"/>
      <c r="D755" s="4"/>
      <c r="E755" s="4"/>
      <c r="F755" s="5"/>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row>
    <row r="756" spans="1:72" ht="15.75" customHeight="1" x14ac:dyDescent="0.25">
      <c r="A756" s="4"/>
      <c r="B756" s="4"/>
      <c r="C756" s="4"/>
      <c r="D756" s="4"/>
      <c r="E756" s="4"/>
      <c r="F756" s="5"/>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row>
    <row r="757" spans="1:72" ht="15.75" customHeight="1" x14ac:dyDescent="0.25">
      <c r="A757" s="4"/>
      <c r="B757" s="4"/>
      <c r="C757" s="4"/>
      <c r="D757" s="4"/>
      <c r="E757" s="4"/>
      <c r="F757" s="5"/>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row>
    <row r="758" spans="1:72" ht="15.75" customHeight="1" x14ac:dyDescent="0.25">
      <c r="A758" s="4"/>
      <c r="B758" s="4"/>
      <c r="C758" s="4"/>
      <c r="D758" s="4"/>
      <c r="E758" s="4"/>
      <c r="F758" s="5"/>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row>
    <row r="759" spans="1:72" ht="15.75" customHeight="1" x14ac:dyDescent="0.25">
      <c r="A759" s="4"/>
      <c r="B759" s="4"/>
      <c r="C759" s="4"/>
      <c r="D759" s="4"/>
      <c r="E759" s="4"/>
      <c r="F759" s="5"/>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row>
    <row r="760" spans="1:72" ht="15.75" customHeight="1" x14ac:dyDescent="0.25">
      <c r="A760" s="4"/>
      <c r="B760" s="4"/>
      <c r="C760" s="4"/>
      <c r="D760" s="4"/>
      <c r="E760" s="4"/>
      <c r="F760" s="5"/>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row>
    <row r="761" spans="1:72" ht="15.75" customHeight="1" x14ac:dyDescent="0.25">
      <c r="A761" s="4"/>
      <c r="B761" s="4"/>
      <c r="C761" s="4"/>
      <c r="D761" s="4"/>
      <c r="E761" s="4"/>
      <c r="F761" s="5"/>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row>
    <row r="762" spans="1:72" ht="15.75" customHeight="1" x14ac:dyDescent="0.25">
      <c r="A762" s="4"/>
      <c r="B762" s="4"/>
      <c r="C762" s="4"/>
      <c r="D762" s="4"/>
      <c r="E762" s="4"/>
      <c r="F762" s="5"/>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row>
    <row r="763" spans="1:72" ht="15.75" customHeight="1" x14ac:dyDescent="0.25">
      <c r="A763" s="4"/>
      <c r="B763" s="4"/>
      <c r="C763" s="4"/>
      <c r="D763" s="4"/>
      <c r="E763" s="4"/>
      <c r="F763" s="5"/>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row>
    <row r="764" spans="1:72" ht="15.75" customHeight="1" x14ac:dyDescent="0.25">
      <c r="A764" s="4"/>
      <c r="B764" s="4"/>
      <c r="C764" s="4"/>
      <c r="D764" s="4"/>
      <c r="E764" s="4"/>
      <c r="F764" s="5"/>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row>
    <row r="765" spans="1:72" ht="15.75" customHeight="1" x14ac:dyDescent="0.25">
      <c r="A765" s="4"/>
      <c r="B765" s="4"/>
      <c r="C765" s="4"/>
      <c r="D765" s="4"/>
      <c r="E765" s="4"/>
      <c r="F765" s="5"/>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row>
    <row r="766" spans="1:72" ht="15.75" customHeight="1" x14ac:dyDescent="0.25">
      <c r="A766" s="4"/>
      <c r="B766" s="4"/>
      <c r="C766" s="4"/>
      <c r="D766" s="4"/>
      <c r="E766" s="4"/>
      <c r="F766" s="5"/>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row>
    <row r="767" spans="1:72" ht="15.75" customHeight="1" x14ac:dyDescent="0.25">
      <c r="A767" s="4"/>
      <c r="B767" s="4"/>
      <c r="C767" s="4"/>
      <c r="D767" s="4"/>
      <c r="E767" s="4"/>
      <c r="F767" s="5"/>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row>
    <row r="768" spans="1:72" ht="15.75" customHeight="1" x14ac:dyDescent="0.25">
      <c r="A768" s="4"/>
      <c r="B768" s="4"/>
      <c r="C768" s="4"/>
      <c r="D768" s="4"/>
      <c r="E768" s="4"/>
      <c r="F768" s="5"/>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row>
    <row r="769" spans="1:72" ht="15.75" customHeight="1" x14ac:dyDescent="0.25">
      <c r="A769" s="4"/>
      <c r="B769" s="4"/>
      <c r="C769" s="4"/>
      <c r="D769" s="4"/>
      <c r="E769" s="4"/>
      <c r="F769" s="5"/>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row>
    <row r="770" spans="1:72" ht="15.75" customHeight="1" x14ac:dyDescent="0.25">
      <c r="A770" s="4"/>
      <c r="B770" s="4"/>
      <c r="C770" s="4"/>
      <c r="D770" s="4"/>
      <c r="E770" s="4"/>
      <c r="F770" s="5"/>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row>
    <row r="771" spans="1:72" ht="15.75" customHeight="1" x14ac:dyDescent="0.25">
      <c r="A771" s="4"/>
      <c r="B771" s="4"/>
      <c r="C771" s="4"/>
      <c r="D771" s="4"/>
      <c r="E771" s="4"/>
      <c r="F771" s="5"/>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row>
    <row r="772" spans="1:72" ht="15.75" customHeight="1" x14ac:dyDescent="0.25">
      <c r="A772" s="4"/>
      <c r="B772" s="4"/>
      <c r="C772" s="4"/>
      <c r="D772" s="4"/>
      <c r="E772" s="4"/>
      <c r="F772" s="5"/>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row>
    <row r="773" spans="1:72" ht="15.75" customHeight="1" x14ac:dyDescent="0.25">
      <c r="A773" s="4"/>
      <c r="B773" s="4"/>
      <c r="C773" s="4"/>
      <c r="D773" s="4"/>
      <c r="E773" s="4"/>
      <c r="F773" s="5"/>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row>
    <row r="774" spans="1:72" ht="15.75" customHeight="1" x14ac:dyDescent="0.25">
      <c r="A774" s="4"/>
      <c r="B774" s="4"/>
      <c r="C774" s="4"/>
      <c r="D774" s="4"/>
      <c r="E774" s="4"/>
      <c r="F774" s="5"/>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row>
    <row r="775" spans="1:72" ht="15.75" customHeight="1" x14ac:dyDescent="0.25">
      <c r="A775" s="4"/>
      <c r="B775" s="4"/>
      <c r="C775" s="4"/>
      <c r="D775" s="4"/>
      <c r="E775" s="4"/>
      <c r="F775" s="5"/>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row>
    <row r="776" spans="1:72" ht="15.75" customHeight="1" x14ac:dyDescent="0.25">
      <c r="A776" s="4"/>
      <c r="B776" s="4"/>
      <c r="C776" s="4"/>
      <c r="D776" s="4"/>
      <c r="E776" s="4"/>
      <c r="F776" s="5"/>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row>
    <row r="777" spans="1:72" ht="15.75" customHeight="1" x14ac:dyDescent="0.25">
      <c r="A777" s="4"/>
      <c r="B777" s="4"/>
      <c r="C777" s="4"/>
      <c r="D777" s="4"/>
      <c r="E777" s="4"/>
      <c r="F777" s="5"/>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row>
    <row r="778" spans="1:72" ht="15.75" customHeight="1" x14ac:dyDescent="0.25">
      <c r="A778" s="4"/>
      <c r="B778" s="4"/>
      <c r="C778" s="4"/>
      <c r="D778" s="4"/>
      <c r="E778" s="4"/>
      <c r="F778" s="5"/>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row>
    <row r="779" spans="1:72" ht="15.75" customHeight="1" x14ac:dyDescent="0.25">
      <c r="A779" s="4"/>
      <c r="B779" s="4"/>
      <c r="C779" s="4"/>
      <c r="D779" s="4"/>
      <c r="E779" s="4"/>
      <c r="F779" s="5"/>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row>
    <row r="780" spans="1:72" ht="15.75" customHeight="1" x14ac:dyDescent="0.25">
      <c r="A780" s="4"/>
      <c r="B780" s="4"/>
      <c r="C780" s="4"/>
      <c r="D780" s="4"/>
      <c r="E780" s="4"/>
      <c r="F780" s="5"/>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row>
    <row r="781" spans="1:72" ht="15.75" customHeight="1" x14ac:dyDescent="0.25">
      <c r="A781" s="4"/>
      <c r="B781" s="4"/>
      <c r="C781" s="4"/>
      <c r="D781" s="4"/>
      <c r="E781" s="4"/>
      <c r="F781" s="5"/>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row>
    <row r="782" spans="1:72" ht="15.75" customHeight="1" x14ac:dyDescent="0.25">
      <c r="A782" s="4"/>
      <c r="B782" s="4"/>
      <c r="C782" s="4"/>
      <c r="D782" s="4"/>
      <c r="E782" s="4"/>
      <c r="F782" s="5"/>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row>
    <row r="783" spans="1:72" ht="15.75" customHeight="1" x14ac:dyDescent="0.25">
      <c r="A783" s="4"/>
      <c r="B783" s="4"/>
      <c r="C783" s="4"/>
      <c r="D783" s="4"/>
      <c r="E783" s="4"/>
      <c r="F783" s="5"/>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row>
    <row r="784" spans="1:72" ht="15.75" customHeight="1" x14ac:dyDescent="0.25">
      <c r="A784" s="4"/>
      <c r="B784" s="4"/>
      <c r="C784" s="4"/>
      <c r="D784" s="4"/>
      <c r="E784" s="4"/>
      <c r="F784" s="5"/>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row>
    <row r="785" spans="1:72" ht="15.75" customHeight="1" x14ac:dyDescent="0.25">
      <c r="A785" s="4"/>
      <c r="B785" s="4"/>
      <c r="C785" s="4"/>
      <c r="D785" s="4"/>
      <c r="E785" s="4"/>
      <c r="F785" s="5"/>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row>
    <row r="786" spans="1:72" ht="15.75" customHeight="1" x14ac:dyDescent="0.25">
      <c r="A786" s="4"/>
      <c r="B786" s="4"/>
      <c r="C786" s="4"/>
      <c r="D786" s="4"/>
      <c r="E786" s="4"/>
      <c r="F786" s="5"/>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row>
    <row r="787" spans="1:72" ht="15.75" customHeight="1" x14ac:dyDescent="0.25">
      <c r="A787" s="4"/>
      <c r="B787" s="4"/>
      <c r="C787" s="4"/>
      <c r="D787" s="4"/>
      <c r="E787" s="4"/>
      <c r="F787" s="5"/>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row>
    <row r="788" spans="1:72" ht="15.75" customHeight="1" x14ac:dyDescent="0.25">
      <c r="A788" s="4"/>
      <c r="B788" s="4"/>
      <c r="C788" s="4"/>
      <c r="D788" s="4"/>
      <c r="E788" s="4"/>
      <c r="F788" s="5"/>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row>
    <row r="789" spans="1:72" ht="15.75" customHeight="1" x14ac:dyDescent="0.25">
      <c r="A789" s="4"/>
      <c r="B789" s="4"/>
      <c r="C789" s="4"/>
      <c r="D789" s="4"/>
      <c r="E789" s="4"/>
      <c r="F789" s="5"/>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row>
    <row r="790" spans="1:72" ht="15.75" customHeight="1" x14ac:dyDescent="0.25">
      <c r="A790" s="4"/>
      <c r="B790" s="4"/>
      <c r="C790" s="4"/>
      <c r="D790" s="4"/>
      <c r="E790" s="4"/>
      <c r="F790" s="5"/>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row>
    <row r="791" spans="1:72" ht="15.75" customHeight="1" x14ac:dyDescent="0.25">
      <c r="A791" s="4"/>
      <c r="B791" s="4"/>
      <c r="C791" s="4"/>
      <c r="D791" s="4"/>
      <c r="E791" s="4"/>
      <c r="F791" s="5"/>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row>
    <row r="792" spans="1:72" ht="15.75" customHeight="1" x14ac:dyDescent="0.25">
      <c r="A792" s="4"/>
      <c r="B792" s="4"/>
      <c r="C792" s="4"/>
      <c r="D792" s="4"/>
      <c r="E792" s="4"/>
      <c r="F792" s="5"/>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row>
    <row r="793" spans="1:72" ht="15.75" customHeight="1" x14ac:dyDescent="0.25">
      <c r="A793" s="4"/>
      <c r="B793" s="4"/>
      <c r="C793" s="4"/>
      <c r="D793" s="4"/>
      <c r="E793" s="4"/>
      <c r="F793" s="5"/>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row>
    <row r="794" spans="1:72" ht="15.75" customHeight="1" x14ac:dyDescent="0.25">
      <c r="A794" s="4"/>
      <c r="B794" s="4"/>
      <c r="C794" s="4"/>
      <c r="D794" s="4"/>
      <c r="E794" s="4"/>
      <c r="F794" s="5"/>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row>
    <row r="795" spans="1:72" ht="15.75" customHeight="1" x14ac:dyDescent="0.25">
      <c r="A795" s="4"/>
      <c r="B795" s="4"/>
      <c r="C795" s="4"/>
      <c r="D795" s="4"/>
      <c r="E795" s="4"/>
      <c r="F795" s="5"/>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row>
    <row r="796" spans="1:72" ht="15.75" customHeight="1" x14ac:dyDescent="0.25">
      <c r="A796" s="4"/>
      <c r="B796" s="4"/>
      <c r="C796" s="4"/>
      <c r="D796" s="4"/>
      <c r="E796" s="4"/>
      <c r="F796" s="5"/>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row>
    <row r="797" spans="1:72" ht="15.75" customHeight="1" x14ac:dyDescent="0.25">
      <c r="A797" s="4"/>
      <c r="B797" s="4"/>
      <c r="C797" s="4"/>
      <c r="D797" s="4"/>
      <c r="E797" s="4"/>
      <c r="F797" s="5"/>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row>
    <row r="798" spans="1:72" ht="15.75" customHeight="1" x14ac:dyDescent="0.25">
      <c r="A798" s="4"/>
      <c r="B798" s="4"/>
      <c r="C798" s="4"/>
      <c r="D798" s="4"/>
      <c r="E798" s="4"/>
      <c r="F798" s="5"/>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row>
    <row r="799" spans="1:72" ht="15.75" customHeight="1" x14ac:dyDescent="0.25">
      <c r="A799" s="4"/>
      <c r="B799" s="4"/>
      <c r="C799" s="4"/>
      <c r="D799" s="4"/>
      <c r="E799" s="4"/>
      <c r="F799" s="5"/>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row>
    <row r="800" spans="1:72" ht="15.75" customHeight="1" x14ac:dyDescent="0.25">
      <c r="A800" s="4"/>
      <c r="B800" s="4"/>
      <c r="C800" s="4"/>
      <c r="D800" s="4"/>
      <c r="E800" s="4"/>
      <c r="F800" s="5"/>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row>
    <row r="801" spans="1:72" ht="15.75" customHeight="1" x14ac:dyDescent="0.25">
      <c r="A801" s="4"/>
      <c r="B801" s="4"/>
      <c r="C801" s="4"/>
      <c r="D801" s="4"/>
      <c r="E801" s="4"/>
      <c r="F801" s="5"/>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row>
    <row r="802" spans="1:72" ht="15.75" customHeight="1" x14ac:dyDescent="0.25">
      <c r="A802" s="4"/>
      <c r="B802" s="4"/>
      <c r="C802" s="4"/>
      <c r="D802" s="4"/>
      <c r="E802" s="4"/>
      <c r="F802" s="5"/>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row>
    <row r="803" spans="1:72" ht="15.75" customHeight="1" x14ac:dyDescent="0.25">
      <c r="A803" s="4"/>
      <c r="B803" s="4"/>
      <c r="C803" s="4"/>
      <c r="D803" s="4"/>
      <c r="E803" s="4"/>
      <c r="F803" s="5"/>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row>
    <row r="804" spans="1:72" ht="15.75" customHeight="1" x14ac:dyDescent="0.25">
      <c r="A804" s="4"/>
      <c r="B804" s="4"/>
      <c r="C804" s="4"/>
      <c r="D804" s="4"/>
      <c r="E804" s="4"/>
      <c r="F804" s="5"/>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row>
    <row r="805" spans="1:72" ht="15.75" customHeight="1" x14ac:dyDescent="0.25">
      <c r="A805" s="4"/>
      <c r="B805" s="4"/>
      <c r="C805" s="4"/>
      <c r="D805" s="4"/>
      <c r="E805" s="4"/>
      <c r="F805" s="5"/>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row>
    <row r="806" spans="1:72" ht="15.75" customHeight="1" x14ac:dyDescent="0.25">
      <c r="A806" s="4"/>
      <c r="B806" s="4"/>
      <c r="C806" s="4"/>
      <c r="D806" s="4"/>
      <c r="E806" s="4"/>
      <c r="F806" s="5"/>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row>
    <row r="807" spans="1:72" ht="15.75" customHeight="1" x14ac:dyDescent="0.25">
      <c r="A807" s="4"/>
      <c r="B807" s="4"/>
      <c r="C807" s="4"/>
      <c r="D807" s="4"/>
      <c r="E807" s="4"/>
      <c r="F807" s="5"/>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row>
    <row r="808" spans="1:72" ht="15.75" customHeight="1" x14ac:dyDescent="0.25">
      <c r="A808" s="4"/>
      <c r="B808" s="4"/>
      <c r="C808" s="4"/>
      <c r="D808" s="4"/>
      <c r="E808" s="4"/>
      <c r="F808" s="5"/>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row>
    <row r="809" spans="1:72" ht="15.75" customHeight="1" x14ac:dyDescent="0.25">
      <c r="A809" s="4"/>
      <c r="B809" s="4"/>
      <c r="C809" s="4"/>
      <c r="D809" s="4"/>
      <c r="E809" s="4"/>
      <c r="F809" s="5"/>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row>
    <row r="810" spans="1:72" ht="15.75" customHeight="1" x14ac:dyDescent="0.25">
      <c r="A810" s="4"/>
      <c r="B810" s="4"/>
      <c r="C810" s="4"/>
      <c r="D810" s="4"/>
      <c r="E810" s="4"/>
      <c r="F810" s="5"/>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row>
    <row r="811" spans="1:72" ht="15.75" customHeight="1" x14ac:dyDescent="0.25">
      <c r="A811" s="4"/>
      <c r="B811" s="4"/>
      <c r="C811" s="4"/>
      <c r="D811" s="4"/>
      <c r="E811" s="4"/>
      <c r="F811" s="5"/>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row>
    <row r="812" spans="1:72" ht="15.75" customHeight="1" x14ac:dyDescent="0.25">
      <c r="A812" s="4"/>
      <c r="B812" s="4"/>
      <c r="C812" s="4"/>
      <c r="D812" s="4"/>
      <c r="E812" s="4"/>
      <c r="F812" s="5"/>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row>
    <row r="813" spans="1:72" ht="15.75" customHeight="1" x14ac:dyDescent="0.25">
      <c r="A813" s="4"/>
      <c r="B813" s="4"/>
      <c r="C813" s="4"/>
      <c r="D813" s="4"/>
      <c r="E813" s="4"/>
      <c r="F813" s="5"/>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row>
    <row r="814" spans="1:72" ht="15.75" customHeight="1" x14ac:dyDescent="0.25">
      <c r="A814" s="4"/>
      <c r="B814" s="4"/>
      <c r="C814" s="4"/>
      <c r="D814" s="4"/>
      <c r="E814" s="4"/>
      <c r="F814" s="5"/>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row>
    <row r="815" spans="1:72" ht="15.75" customHeight="1" x14ac:dyDescent="0.25">
      <c r="A815" s="4"/>
      <c r="B815" s="4"/>
      <c r="C815" s="4"/>
      <c r="D815" s="4"/>
      <c r="E815" s="4"/>
      <c r="F815" s="5"/>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row>
    <row r="816" spans="1:72" ht="15.75" customHeight="1" x14ac:dyDescent="0.25">
      <c r="A816" s="4"/>
      <c r="B816" s="4"/>
      <c r="C816" s="4"/>
      <c r="D816" s="4"/>
      <c r="E816" s="4"/>
      <c r="F816" s="5"/>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row>
    <row r="817" spans="1:72" ht="15.75" customHeight="1" x14ac:dyDescent="0.25">
      <c r="A817" s="4"/>
      <c r="B817" s="4"/>
      <c r="C817" s="4"/>
      <c r="D817" s="4"/>
      <c r="E817" s="4"/>
      <c r="F817" s="5"/>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row>
    <row r="818" spans="1:72" ht="15.75" customHeight="1" x14ac:dyDescent="0.25">
      <c r="A818" s="4"/>
      <c r="B818" s="4"/>
      <c r="C818" s="4"/>
      <c r="D818" s="4"/>
      <c r="E818" s="4"/>
      <c r="F818" s="5"/>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row>
    <row r="819" spans="1:72" ht="15.75" customHeight="1" x14ac:dyDescent="0.25">
      <c r="A819" s="4"/>
      <c r="B819" s="4"/>
      <c r="C819" s="4"/>
      <c r="D819" s="4"/>
      <c r="E819" s="4"/>
      <c r="F819" s="5"/>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row>
    <row r="820" spans="1:72" ht="15.75" customHeight="1" x14ac:dyDescent="0.25">
      <c r="A820" s="4"/>
      <c r="B820" s="4"/>
      <c r="C820" s="4"/>
      <c r="D820" s="4"/>
      <c r="E820" s="4"/>
      <c r="F820" s="5"/>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row>
    <row r="821" spans="1:72" ht="15.75" customHeight="1" x14ac:dyDescent="0.25">
      <c r="A821" s="4"/>
      <c r="B821" s="4"/>
      <c r="C821" s="4"/>
      <c r="D821" s="4"/>
      <c r="E821" s="4"/>
      <c r="F821" s="5"/>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row>
    <row r="822" spans="1:72" ht="15.75" customHeight="1" x14ac:dyDescent="0.25">
      <c r="A822" s="4"/>
      <c r="B822" s="4"/>
      <c r="C822" s="4"/>
      <c r="D822" s="4"/>
      <c r="E822" s="4"/>
      <c r="F822" s="5"/>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row>
    <row r="823" spans="1:72" ht="15.75" customHeight="1" x14ac:dyDescent="0.25">
      <c r="A823" s="4"/>
      <c r="B823" s="4"/>
      <c r="C823" s="4"/>
      <c r="D823" s="4"/>
      <c r="E823" s="4"/>
      <c r="F823" s="5"/>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row>
    <row r="824" spans="1:72" ht="15.75" customHeight="1" x14ac:dyDescent="0.25">
      <c r="A824" s="4"/>
      <c r="B824" s="4"/>
      <c r="C824" s="4"/>
      <c r="D824" s="4"/>
      <c r="E824" s="4"/>
      <c r="F824" s="5"/>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row>
    <row r="825" spans="1:72" ht="15.75" customHeight="1" x14ac:dyDescent="0.25">
      <c r="A825" s="4"/>
      <c r="B825" s="4"/>
      <c r="C825" s="4"/>
      <c r="D825" s="4"/>
      <c r="E825" s="4"/>
      <c r="F825" s="5"/>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row>
    <row r="826" spans="1:72" ht="15.75" customHeight="1" x14ac:dyDescent="0.25">
      <c r="A826" s="4"/>
      <c r="B826" s="4"/>
      <c r="C826" s="4"/>
      <c r="D826" s="4"/>
      <c r="E826" s="4"/>
      <c r="F826" s="5"/>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row>
    <row r="827" spans="1:72" ht="15.75" customHeight="1" x14ac:dyDescent="0.25">
      <c r="A827" s="4"/>
      <c r="B827" s="4"/>
      <c r="C827" s="4"/>
      <c r="D827" s="4"/>
      <c r="E827" s="4"/>
      <c r="F827" s="5"/>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row>
    <row r="828" spans="1:72" ht="15.75" customHeight="1" x14ac:dyDescent="0.25">
      <c r="A828" s="4"/>
      <c r="B828" s="4"/>
      <c r="C828" s="4"/>
      <c r="D828" s="4"/>
      <c r="E828" s="4"/>
      <c r="F828" s="5"/>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row>
    <row r="829" spans="1:72" ht="15.75" customHeight="1" x14ac:dyDescent="0.25">
      <c r="A829" s="4"/>
      <c r="B829" s="4"/>
      <c r="C829" s="4"/>
      <c r="D829" s="4"/>
      <c r="E829" s="4"/>
      <c r="F829" s="5"/>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row>
    <row r="830" spans="1:72" ht="15.75" customHeight="1" x14ac:dyDescent="0.25">
      <c r="A830" s="4"/>
      <c r="B830" s="4"/>
      <c r="C830" s="4"/>
      <c r="D830" s="4"/>
      <c r="E830" s="4"/>
      <c r="F830" s="5"/>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row>
    <row r="831" spans="1:72" ht="15.75" customHeight="1" x14ac:dyDescent="0.25">
      <c r="A831" s="4"/>
      <c r="B831" s="4"/>
      <c r="C831" s="4"/>
      <c r="D831" s="4"/>
      <c r="E831" s="4"/>
      <c r="F831" s="5"/>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row>
    <row r="832" spans="1:72" ht="15.75" customHeight="1" x14ac:dyDescent="0.25">
      <c r="A832" s="4"/>
      <c r="B832" s="4"/>
      <c r="C832" s="4"/>
      <c r="D832" s="4"/>
      <c r="E832" s="4"/>
      <c r="F832" s="5"/>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row>
    <row r="833" spans="1:72" ht="15.75" customHeight="1" x14ac:dyDescent="0.25">
      <c r="A833" s="4"/>
      <c r="B833" s="4"/>
      <c r="C833" s="4"/>
      <c r="D833" s="4"/>
      <c r="E833" s="4"/>
      <c r="F833" s="5"/>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row>
    <row r="834" spans="1:72" ht="15.75" customHeight="1" x14ac:dyDescent="0.25">
      <c r="A834" s="4"/>
      <c r="B834" s="4"/>
      <c r="C834" s="4"/>
      <c r="D834" s="4"/>
      <c r="E834" s="4"/>
      <c r="F834" s="5"/>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row>
    <row r="835" spans="1:72" ht="15.75" customHeight="1" x14ac:dyDescent="0.25">
      <c r="A835" s="4"/>
      <c r="B835" s="4"/>
      <c r="C835" s="4"/>
      <c r="D835" s="4"/>
      <c r="E835" s="4"/>
      <c r="F835" s="5"/>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row>
    <row r="836" spans="1:72" ht="15.75" customHeight="1" x14ac:dyDescent="0.25">
      <c r="A836" s="4"/>
      <c r="B836" s="4"/>
      <c r="C836" s="4"/>
      <c r="D836" s="4"/>
      <c r="E836" s="4"/>
      <c r="F836" s="5"/>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row>
    <row r="837" spans="1:72" ht="15.75" customHeight="1" x14ac:dyDescent="0.25">
      <c r="A837" s="4"/>
      <c r="B837" s="4"/>
      <c r="C837" s="4"/>
      <c r="D837" s="4"/>
      <c r="E837" s="4"/>
      <c r="F837" s="5"/>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row>
    <row r="838" spans="1:72" ht="15.75" customHeight="1" x14ac:dyDescent="0.25">
      <c r="A838" s="4"/>
      <c r="B838" s="4"/>
      <c r="C838" s="4"/>
      <c r="D838" s="4"/>
      <c r="E838" s="4"/>
      <c r="F838" s="5"/>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row>
    <row r="839" spans="1:72" ht="15.75" customHeight="1" x14ac:dyDescent="0.25">
      <c r="A839" s="4"/>
      <c r="B839" s="4"/>
      <c r="C839" s="4"/>
      <c r="D839" s="4"/>
      <c r="E839" s="4"/>
      <c r="F839" s="5"/>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row>
    <row r="840" spans="1:72" ht="15.75" customHeight="1" x14ac:dyDescent="0.25">
      <c r="A840" s="4"/>
      <c r="B840" s="4"/>
      <c r="C840" s="4"/>
      <c r="D840" s="4"/>
      <c r="E840" s="4"/>
      <c r="F840" s="5"/>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row>
    <row r="841" spans="1:72" ht="15.75" customHeight="1" x14ac:dyDescent="0.25">
      <c r="A841" s="4"/>
      <c r="B841" s="4"/>
      <c r="C841" s="4"/>
      <c r="D841" s="4"/>
      <c r="E841" s="4"/>
      <c r="F841" s="5"/>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row>
    <row r="842" spans="1:72" ht="15.75" customHeight="1" x14ac:dyDescent="0.25">
      <c r="A842" s="4"/>
      <c r="B842" s="4"/>
      <c r="C842" s="4"/>
      <c r="D842" s="4"/>
      <c r="E842" s="4"/>
      <c r="F842" s="5"/>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row>
    <row r="843" spans="1:72" ht="15.75" customHeight="1" x14ac:dyDescent="0.25">
      <c r="A843" s="4"/>
      <c r="B843" s="4"/>
      <c r="C843" s="4"/>
      <c r="D843" s="4"/>
      <c r="E843" s="4"/>
      <c r="F843" s="5"/>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row>
    <row r="844" spans="1:72" ht="15.75" customHeight="1" x14ac:dyDescent="0.25">
      <c r="A844" s="4"/>
      <c r="B844" s="4"/>
      <c r="C844" s="4"/>
      <c r="D844" s="4"/>
      <c r="E844" s="4"/>
      <c r="F844" s="5"/>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row>
    <row r="845" spans="1:72" ht="15.75" customHeight="1" x14ac:dyDescent="0.25">
      <c r="A845" s="4"/>
      <c r="B845" s="4"/>
      <c r="C845" s="4"/>
      <c r="D845" s="4"/>
      <c r="E845" s="4"/>
      <c r="F845" s="5"/>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row>
    <row r="846" spans="1:72" ht="15.75" customHeight="1" x14ac:dyDescent="0.25">
      <c r="A846" s="4"/>
      <c r="B846" s="4"/>
      <c r="C846" s="4"/>
      <c r="D846" s="4"/>
      <c r="E846" s="4"/>
      <c r="F846" s="5"/>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row>
    <row r="847" spans="1:72" ht="15.75" customHeight="1" x14ac:dyDescent="0.25">
      <c r="A847" s="4"/>
      <c r="B847" s="4"/>
      <c r="C847" s="4"/>
      <c r="D847" s="4"/>
      <c r="E847" s="4"/>
      <c r="F847" s="5"/>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row>
    <row r="848" spans="1:72" ht="15.75" customHeight="1" x14ac:dyDescent="0.25">
      <c r="A848" s="4"/>
      <c r="B848" s="4"/>
      <c r="C848" s="4"/>
      <c r="D848" s="4"/>
      <c r="E848" s="4"/>
      <c r="F848" s="5"/>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row>
    <row r="849" spans="1:72" ht="15.75" customHeight="1" x14ac:dyDescent="0.25">
      <c r="A849" s="4"/>
      <c r="B849" s="4"/>
      <c r="C849" s="4"/>
      <c r="D849" s="4"/>
      <c r="E849" s="4"/>
      <c r="F849" s="5"/>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row>
    <row r="850" spans="1:72" ht="15.75" customHeight="1" x14ac:dyDescent="0.25">
      <c r="A850" s="4"/>
      <c r="B850" s="4"/>
      <c r="C850" s="4"/>
      <c r="D850" s="4"/>
      <c r="E850" s="4"/>
      <c r="F850" s="5"/>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row>
    <row r="851" spans="1:72" ht="15.75" customHeight="1" x14ac:dyDescent="0.25">
      <c r="A851" s="4"/>
      <c r="B851" s="4"/>
      <c r="C851" s="4"/>
      <c r="D851" s="4"/>
      <c r="E851" s="4"/>
      <c r="F851" s="5"/>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row>
    <row r="852" spans="1:72" ht="15.75" customHeight="1" x14ac:dyDescent="0.25">
      <c r="A852" s="4"/>
      <c r="B852" s="4"/>
      <c r="C852" s="4"/>
      <c r="D852" s="4"/>
      <c r="E852" s="4"/>
      <c r="F852" s="5"/>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row>
    <row r="853" spans="1:72" ht="15.75" customHeight="1" x14ac:dyDescent="0.25">
      <c r="A853" s="4"/>
      <c r="B853" s="4"/>
      <c r="C853" s="4"/>
      <c r="D853" s="4"/>
      <c r="E853" s="4"/>
      <c r="F853" s="5"/>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row>
    <row r="854" spans="1:72" ht="15.75" customHeight="1" x14ac:dyDescent="0.25">
      <c r="A854" s="4"/>
      <c r="B854" s="4"/>
      <c r="C854" s="4"/>
      <c r="D854" s="4"/>
      <c r="E854" s="4"/>
      <c r="F854" s="5"/>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row>
    <row r="855" spans="1:72" ht="15.75" customHeight="1" x14ac:dyDescent="0.25">
      <c r="A855" s="4"/>
      <c r="B855" s="4"/>
      <c r="C855" s="4"/>
      <c r="D855" s="4"/>
      <c r="E855" s="4"/>
      <c r="F855" s="5"/>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row>
    <row r="856" spans="1:72" ht="15.75" customHeight="1" x14ac:dyDescent="0.25">
      <c r="A856" s="4"/>
      <c r="B856" s="4"/>
      <c r="C856" s="4"/>
      <c r="D856" s="4"/>
      <c r="E856" s="4"/>
      <c r="F856" s="5"/>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row>
    <row r="857" spans="1:72" ht="15.75" customHeight="1" x14ac:dyDescent="0.25">
      <c r="A857" s="4"/>
      <c r="B857" s="4"/>
      <c r="C857" s="4"/>
      <c r="D857" s="4"/>
      <c r="E857" s="4"/>
      <c r="F857" s="5"/>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row>
    <row r="858" spans="1:72" ht="15.75" customHeight="1" x14ac:dyDescent="0.25">
      <c r="A858" s="4"/>
      <c r="B858" s="4"/>
      <c r="C858" s="4"/>
      <c r="D858" s="4"/>
      <c r="E858" s="4"/>
      <c r="F858" s="5"/>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row>
    <row r="859" spans="1:72" ht="15.75" customHeight="1" x14ac:dyDescent="0.25">
      <c r="A859" s="4"/>
      <c r="B859" s="4"/>
      <c r="C859" s="4"/>
      <c r="D859" s="4"/>
      <c r="E859" s="4"/>
      <c r="F859" s="5"/>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row>
    <row r="860" spans="1:72" ht="15.75" customHeight="1" x14ac:dyDescent="0.25">
      <c r="A860" s="4"/>
      <c r="B860" s="4"/>
      <c r="C860" s="4"/>
      <c r="D860" s="4"/>
      <c r="E860" s="4"/>
      <c r="F860" s="5"/>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row>
    <row r="861" spans="1:72" ht="15.75" customHeight="1" x14ac:dyDescent="0.25">
      <c r="A861" s="4"/>
      <c r="B861" s="4"/>
      <c r="C861" s="4"/>
      <c r="D861" s="4"/>
      <c r="E861" s="4"/>
      <c r="F861" s="5"/>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row>
    <row r="862" spans="1:72" ht="15.75" customHeight="1" x14ac:dyDescent="0.25">
      <c r="A862" s="4"/>
      <c r="B862" s="4"/>
      <c r="C862" s="4"/>
      <c r="D862" s="4"/>
      <c r="E862" s="4"/>
      <c r="F862" s="5"/>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row>
    <row r="863" spans="1:72" ht="15.75" customHeight="1" x14ac:dyDescent="0.25">
      <c r="A863" s="4"/>
      <c r="B863" s="4"/>
      <c r="C863" s="4"/>
      <c r="D863" s="4"/>
      <c r="E863" s="4"/>
      <c r="F863" s="5"/>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row>
    <row r="864" spans="1:72" ht="15.75" customHeight="1" x14ac:dyDescent="0.25">
      <c r="A864" s="4"/>
      <c r="B864" s="4"/>
      <c r="C864" s="4"/>
      <c r="D864" s="4"/>
      <c r="E864" s="4"/>
      <c r="F864" s="5"/>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row>
    <row r="865" spans="1:72" ht="15.75" customHeight="1" x14ac:dyDescent="0.25">
      <c r="A865" s="4"/>
      <c r="B865" s="4"/>
      <c r="C865" s="4"/>
      <c r="D865" s="4"/>
      <c r="E865" s="4"/>
      <c r="F865" s="5"/>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row>
    <row r="866" spans="1:72" ht="15.75" customHeight="1" x14ac:dyDescent="0.25">
      <c r="A866" s="4"/>
      <c r="B866" s="4"/>
      <c r="C866" s="4"/>
      <c r="D866" s="4"/>
      <c r="E866" s="4"/>
      <c r="F866" s="5"/>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row>
    <row r="867" spans="1:72" ht="15.75" customHeight="1" x14ac:dyDescent="0.25">
      <c r="A867" s="4"/>
      <c r="B867" s="4"/>
      <c r="C867" s="4"/>
      <c r="D867" s="4"/>
      <c r="E867" s="4"/>
      <c r="F867" s="5"/>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row>
    <row r="868" spans="1:72" ht="15.75" customHeight="1" x14ac:dyDescent="0.25">
      <c r="A868" s="4"/>
      <c r="B868" s="4"/>
      <c r="C868" s="4"/>
      <c r="D868" s="4"/>
      <c r="E868" s="4"/>
      <c r="F868" s="5"/>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row>
    <row r="869" spans="1:72" ht="15.75" customHeight="1" x14ac:dyDescent="0.25">
      <c r="A869" s="4"/>
      <c r="B869" s="4"/>
      <c r="C869" s="4"/>
      <c r="D869" s="4"/>
      <c r="E869" s="4"/>
      <c r="F869" s="5"/>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row>
    <row r="870" spans="1:72" ht="15.75" customHeight="1" x14ac:dyDescent="0.25">
      <c r="A870" s="4"/>
      <c r="B870" s="4"/>
      <c r="C870" s="4"/>
      <c r="D870" s="4"/>
      <c r="E870" s="4"/>
      <c r="F870" s="5"/>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row>
    <row r="871" spans="1:72" ht="15.75" customHeight="1" x14ac:dyDescent="0.25">
      <c r="A871" s="4"/>
      <c r="B871" s="4"/>
      <c r="C871" s="4"/>
      <c r="D871" s="4"/>
      <c r="E871" s="4"/>
      <c r="F871" s="5"/>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row>
    <row r="872" spans="1:72" ht="15.75" customHeight="1" x14ac:dyDescent="0.25">
      <c r="A872" s="4"/>
      <c r="B872" s="4"/>
      <c r="C872" s="4"/>
      <c r="D872" s="4"/>
      <c r="E872" s="4"/>
      <c r="F872" s="5"/>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row>
    <row r="873" spans="1:72" ht="15.75" customHeight="1" x14ac:dyDescent="0.25">
      <c r="A873" s="4"/>
      <c r="B873" s="4"/>
      <c r="C873" s="4"/>
      <c r="D873" s="4"/>
      <c r="E873" s="4"/>
      <c r="F873" s="5"/>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row>
    <row r="874" spans="1:72" ht="15.75" customHeight="1" x14ac:dyDescent="0.25">
      <c r="A874" s="4"/>
      <c r="B874" s="4"/>
      <c r="C874" s="4"/>
      <c r="D874" s="4"/>
      <c r="E874" s="4"/>
      <c r="F874" s="5"/>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row>
    <row r="875" spans="1:72" ht="15.75" customHeight="1" x14ac:dyDescent="0.25">
      <c r="A875" s="4"/>
      <c r="B875" s="4"/>
      <c r="C875" s="4"/>
      <c r="D875" s="4"/>
      <c r="E875" s="4"/>
      <c r="F875" s="5"/>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row>
    <row r="876" spans="1:72" ht="15.75" customHeight="1" x14ac:dyDescent="0.25">
      <c r="A876" s="4"/>
      <c r="B876" s="4"/>
      <c r="C876" s="4"/>
      <c r="D876" s="4"/>
      <c r="E876" s="4"/>
      <c r="F876" s="5"/>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row>
    <row r="877" spans="1:72" ht="15.75" customHeight="1" x14ac:dyDescent="0.25">
      <c r="A877" s="4"/>
      <c r="B877" s="4"/>
      <c r="C877" s="4"/>
      <c r="D877" s="4"/>
      <c r="E877" s="4"/>
      <c r="F877" s="5"/>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row>
    <row r="878" spans="1:72" ht="15.75" customHeight="1" x14ac:dyDescent="0.25">
      <c r="A878" s="4"/>
      <c r="B878" s="4"/>
      <c r="C878" s="4"/>
      <c r="D878" s="4"/>
      <c r="E878" s="4"/>
      <c r="F878" s="5"/>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row>
    <row r="879" spans="1:72" ht="15.75" customHeight="1" x14ac:dyDescent="0.25">
      <c r="A879" s="4"/>
      <c r="B879" s="4"/>
      <c r="C879" s="4"/>
      <c r="D879" s="4"/>
      <c r="E879" s="4"/>
      <c r="F879" s="5"/>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row>
    <row r="880" spans="1:72" ht="15.75" customHeight="1" x14ac:dyDescent="0.25">
      <c r="A880" s="4"/>
      <c r="B880" s="4"/>
      <c r="C880" s="4"/>
      <c r="D880" s="4"/>
      <c r="E880" s="4"/>
      <c r="F880" s="5"/>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row>
    <row r="881" spans="1:72" ht="15.75" customHeight="1" x14ac:dyDescent="0.25">
      <c r="A881" s="4"/>
      <c r="B881" s="4"/>
      <c r="C881" s="4"/>
      <c r="D881" s="4"/>
      <c r="E881" s="4"/>
      <c r="F881" s="5"/>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row>
    <row r="882" spans="1:72" ht="15.75" customHeight="1" x14ac:dyDescent="0.25">
      <c r="A882" s="4"/>
      <c r="B882" s="4"/>
      <c r="C882" s="4"/>
      <c r="D882" s="4"/>
      <c r="E882" s="4"/>
      <c r="F882" s="5"/>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row>
    <row r="883" spans="1:72" ht="15.75" customHeight="1" x14ac:dyDescent="0.25">
      <c r="A883" s="4"/>
      <c r="B883" s="4"/>
      <c r="C883" s="4"/>
      <c r="D883" s="4"/>
      <c r="E883" s="4"/>
      <c r="F883" s="5"/>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row>
    <row r="884" spans="1:72" ht="15.75" customHeight="1" x14ac:dyDescent="0.25">
      <c r="A884" s="4"/>
      <c r="B884" s="4"/>
      <c r="C884" s="4"/>
      <c r="D884" s="4"/>
      <c r="E884" s="4"/>
      <c r="F884" s="5"/>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row>
    <row r="885" spans="1:72" ht="15.75" customHeight="1" x14ac:dyDescent="0.25">
      <c r="A885" s="4"/>
      <c r="B885" s="4"/>
      <c r="C885" s="4"/>
      <c r="D885" s="4"/>
      <c r="E885" s="4"/>
      <c r="F885" s="5"/>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row>
    <row r="886" spans="1:72" ht="15.75" customHeight="1" x14ac:dyDescent="0.25">
      <c r="A886" s="4"/>
      <c r="B886" s="4"/>
      <c r="C886" s="4"/>
      <c r="D886" s="4"/>
      <c r="E886" s="4"/>
      <c r="F886" s="5"/>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row>
    <row r="887" spans="1:72" ht="15.75" customHeight="1" x14ac:dyDescent="0.25">
      <c r="A887" s="4"/>
      <c r="B887" s="4"/>
      <c r="C887" s="4"/>
      <c r="D887" s="4"/>
      <c r="E887" s="4"/>
      <c r="F887" s="5"/>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row>
    <row r="888" spans="1:72" ht="15.75" customHeight="1" x14ac:dyDescent="0.25">
      <c r="A888" s="4"/>
      <c r="B888" s="4"/>
      <c r="C888" s="4"/>
      <c r="D888" s="4"/>
      <c r="E888" s="4"/>
      <c r="F888" s="5"/>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row>
    <row r="889" spans="1:72" ht="15.75" customHeight="1" x14ac:dyDescent="0.25">
      <c r="A889" s="4"/>
      <c r="B889" s="4"/>
      <c r="C889" s="4"/>
      <c r="D889" s="4"/>
      <c r="E889" s="4"/>
      <c r="F889" s="5"/>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row>
    <row r="890" spans="1:72" ht="15.75" customHeight="1" x14ac:dyDescent="0.25">
      <c r="A890" s="4"/>
      <c r="B890" s="4"/>
      <c r="C890" s="4"/>
      <c r="D890" s="4"/>
      <c r="E890" s="4"/>
      <c r="F890" s="5"/>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row>
    <row r="891" spans="1:72" ht="15.75" customHeight="1" x14ac:dyDescent="0.25">
      <c r="A891" s="4"/>
      <c r="B891" s="4"/>
      <c r="C891" s="4"/>
      <c r="D891" s="4"/>
      <c r="E891" s="4"/>
      <c r="F891" s="5"/>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row>
    <row r="892" spans="1:72" ht="15.75" customHeight="1" x14ac:dyDescent="0.25">
      <c r="A892" s="4"/>
      <c r="B892" s="4"/>
      <c r="C892" s="4"/>
      <c r="D892" s="4"/>
      <c r="E892" s="4"/>
      <c r="F892" s="5"/>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row>
    <row r="893" spans="1:72" ht="15.75" customHeight="1" x14ac:dyDescent="0.25">
      <c r="A893" s="4"/>
      <c r="B893" s="4"/>
      <c r="C893" s="4"/>
      <c r="D893" s="4"/>
      <c r="E893" s="4"/>
      <c r="F893" s="5"/>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row>
    <row r="894" spans="1:72" ht="15.75" customHeight="1" x14ac:dyDescent="0.25">
      <c r="A894" s="4"/>
      <c r="B894" s="4"/>
      <c r="C894" s="4"/>
      <c r="D894" s="4"/>
      <c r="E894" s="4"/>
      <c r="F894" s="5"/>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row>
    <row r="895" spans="1:72" ht="15.75" customHeight="1" x14ac:dyDescent="0.25">
      <c r="A895" s="4"/>
      <c r="B895" s="4"/>
      <c r="C895" s="4"/>
      <c r="D895" s="4"/>
      <c r="E895" s="4"/>
      <c r="F895" s="5"/>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row>
    <row r="896" spans="1:72" ht="15.75" customHeight="1" x14ac:dyDescent="0.25">
      <c r="A896" s="4"/>
      <c r="B896" s="4"/>
      <c r="C896" s="4"/>
      <c r="D896" s="4"/>
      <c r="E896" s="4"/>
      <c r="F896" s="5"/>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row>
    <row r="897" spans="1:72" ht="15.75" customHeight="1" x14ac:dyDescent="0.25">
      <c r="A897" s="4"/>
      <c r="B897" s="4"/>
      <c r="C897" s="4"/>
      <c r="D897" s="4"/>
      <c r="E897" s="4"/>
      <c r="F897" s="5"/>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row>
    <row r="898" spans="1:72" ht="15.75" customHeight="1" x14ac:dyDescent="0.25">
      <c r="A898" s="4"/>
      <c r="B898" s="4"/>
      <c r="C898" s="4"/>
      <c r="D898" s="4"/>
      <c r="E898" s="4"/>
      <c r="F898" s="5"/>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row>
    <row r="899" spans="1:72" ht="15.75" customHeight="1" x14ac:dyDescent="0.25">
      <c r="A899" s="4"/>
      <c r="B899" s="4"/>
      <c r="C899" s="4"/>
      <c r="D899" s="4"/>
      <c r="E899" s="4"/>
      <c r="F899" s="5"/>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row>
    <row r="900" spans="1:72" ht="15.75" customHeight="1" x14ac:dyDescent="0.25">
      <c r="A900" s="4"/>
      <c r="B900" s="4"/>
      <c r="C900" s="4"/>
      <c r="D900" s="4"/>
      <c r="E900" s="4"/>
      <c r="F900" s="5"/>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row>
    <row r="901" spans="1:72" ht="15.75" customHeight="1" x14ac:dyDescent="0.25">
      <c r="A901" s="4"/>
      <c r="B901" s="4"/>
      <c r="C901" s="4"/>
      <c r="D901" s="4"/>
      <c r="E901" s="4"/>
      <c r="F901" s="5"/>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row>
    <row r="902" spans="1:72" ht="15.75" customHeight="1" x14ac:dyDescent="0.25">
      <c r="A902" s="4"/>
      <c r="B902" s="4"/>
      <c r="C902" s="4"/>
      <c r="D902" s="4"/>
      <c r="E902" s="4"/>
      <c r="F902" s="5"/>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row>
    <row r="903" spans="1:72" ht="15.75" customHeight="1" x14ac:dyDescent="0.25">
      <c r="A903" s="4"/>
      <c r="B903" s="4"/>
      <c r="C903" s="4"/>
      <c r="D903" s="4"/>
      <c r="E903" s="4"/>
      <c r="F903" s="5"/>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row>
    <row r="904" spans="1:72" ht="15.75" customHeight="1" x14ac:dyDescent="0.25">
      <c r="A904" s="4"/>
      <c r="B904" s="4"/>
      <c r="C904" s="4"/>
      <c r="D904" s="4"/>
      <c r="E904" s="4"/>
      <c r="F904" s="5"/>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row>
    <row r="905" spans="1:72" ht="15.75" customHeight="1" x14ac:dyDescent="0.25">
      <c r="A905" s="4"/>
      <c r="B905" s="4"/>
      <c r="C905" s="4"/>
      <c r="D905" s="4"/>
      <c r="E905" s="4"/>
      <c r="F905" s="5"/>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row>
    <row r="906" spans="1:72" ht="15.75" customHeight="1" x14ac:dyDescent="0.25">
      <c r="A906" s="4"/>
      <c r="B906" s="4"/>
      <c r="C906" s="4"/>
      <c r="D906" s="4"/>
      <c r="E906" s="4"/>
      <c r="F906" s="5"/>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row>
    <row r="907" spans="1:72" ht="15.75" customHeight="1" x14ac:dyDescent="0.25">
      <c r="A907" s="4"/>
      <c r="B907" s="4"/>
      <c r="C907" s="4"/>
      <c r="D907" s="4"/>
      <c r="E907" s="4"/>
      <c r="F907" s="5"/>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row>
    <row r="908" spans="1:72" ht="15.75" customHeight="1" x14ac:dyDescent="0.25">
      <c r="A908" s="4"/>
      <c r="B908" s="4"/>
      <c r="C908" s="4"/>
      <c r="D908" s="4"/>
      <c r="E908" s="4"/>
      <c r="F908" s="5"/>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row>
    <row r="909" spans="1:72" ht="15.75" customHeight="1" x14ac:dyDescent="0.25">
      <c r="A909" s="4"/>
      <c r="B909" s="4"/>
      <c r="C909" s="4"/>
      <c r="D909" s="4"/>
      <c r="E909" s="4"/>
      <c r="F909" s="5"/>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row>
    <row r="910" spans="1:72" ht="15.75" customHeight="1" x14ac:dyDescent="0.25">
      <c r="A910" s="4"/>
      <c r="B910" s="4"/>
      <c r="C910" s="4"/>
      <c r="D910" s="4"/>
      <c r="E910" s="4"/>
      <c r="F910" s="5"/>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row>
    <row r="911" spans="1:72" ht="15.75" customHeight="1" x14ac:dyDescent="0.25">
      <c r="A911" s="4"/>
      <c r="B911" s="4"/>
      <c r="C911" s="4"/>
      <c r="D911" s="4"/>
      <c r="E911" s="4"/>
      <c r="F911" s="5"/>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row>
    <row r="912" spans="1:72" ht="15.75" customHeight="1" x14ac:dyDescent="0.25">
      <c r="A912" s="4"/>
      <c r="B912" s="4"/>
      <c r="C912" s="4"/>
      <c r="D912" s="4"/>
      <c r="E912" s="4"/>
      <c r="F912" s="5"/>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row>
    <row r="913" spans="1:72" ht="15.75" customHeight="1" x14ac:dyDescent="0.25">
      <c r="A913" s="4"/>
      <c r="B913" s="4"/>
      <c r="C913" s="4"/>
      <c r="D913" s="4"/>
      <c r="E913" s="4"/>
      <c r="F913" s="5"/>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row>
    <row r="914" spans="1:72" ht="15.75" customHeight="1" x14ac:dyDescent="0.25">
      <c r="A914" s="4"/>
      <c r="B914" s="4"/>
      <c r="C914" s="4"/>
      <c r="D914" s="4"/>
      <c r="E914" s="4"/>
      <c r="F914" s="5"/>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row>
    <row r="915" spans="1:72" ht="15.75" customHeight="1" x14ac:dyDescent="0.25">
      <c r="A915" s="4"/>
      <c r="B915" s="4"/>
      <c r="C915" s="4"/>
      <c r="D915" s="4"/>
      <c r="E915" s="4"/>
      <c r="F915" s="5"/>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row>
    <row r="916" spans="1:72" ht="15.75" customHeight="1" x14ac:dyDescent="0.25">
      <c r="A916" s="4"/>
      <c r="B916" s="4"/>
      <c r="C916" s="4"/>
      <c r="D916" s="4"/>
      <c r="E916" s="4"/>
      <c r="F916" s="5"/>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row>
    <row r="917" spans="1:72" ht="15.75" customHeight="1" x14ac:dyDescent="0.25">
      <c r="A917" s="4"/>
      <c r="B917" s="4"/>
      <c r="C917" s="4"/>
      <c r="D917" s="4"/>
      <c r="E917" s="4"/>
      <c r="F917" s="5"/>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row>
    <row r="918" spans="1:72" ht="15.75" customHeight="1" x14ac:dyDescent="0.25">
      <c r="A918" s="4"/>
      <c r="B918" s="4"/>
      <c r="C918" s="4"/>
      <c r="D918" s="4"/>
      <c r="E918" s="4"/>
      <c r="F918" s="5"/>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row>
    <row r="919" spans="1:72" ht="15.75" customHeight="1" x14ac:dyDescent="0.25">
      <c r="A919" s="4"/>
      <c r="B919" s="4"/>
      <c r="C919" s="4"/>
      <c r="D919" s="4"/>
      <c r="E919" s="4"/>
      <c r="F919" s="5"/>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row>
    <row r="920" spans="1:72" ht="15.75" customHeight="1" x14ac:dyDescent="0.25">
      <c r="A920" s="4"/>
      <c r="B920" s="4"/>
      <c r="C920" s="4"/>
      <c r="D920" s="4"/>
      <c r="E920" s="4"/>
      <c r="F920" s="5"/>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row>
    <row r="921" spans="1:72" ht="15.75" customHeight="1" x14ac:dyDescent="0.25">
      <c r="A921" s="4"/>
      <c r="B921" s="4"/>
      <c r="C921" s="4"/>
      <c r="D921" s="4"/>
      <c r="E921" s="4"/>
      <c r="F921" s="5"/>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row>
    <row r="922" spans="1:72" ht="15.75" customHeight="1" x14ac:dyDescent="0.25">
      <c r="A922" s="4"/>
      <c r="B922" s="4"/>
      <c r="C922" s="4"/>
      <c r="D922" s="4"/>
      <c r="E922" s="4"/>
      <c r="F922" s="5"/>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row>
    <row r="923" spans="1:72" ht="15.75" customHeight="1" x14ac:dyDescent="0.25">
      <c r="A923" s="4"/>
      <c r="B923" s="4"/>
      <c r="C923" s="4"/>
      <c r="D923" s="4"/>
      <c r="E923" s="4"/>
      <c r="F923" s="5"/>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row>
    <row r="924" spans="1:72" ht="15.75" customHeight="1" x14ac:dyDescent="0.25">
      <c r="A924" s="4"/>
      <c r="B924" s="4"/>
      <c r="C924" s="4"/>
      <c r="D924" s="4"/>
      <c r="E924" s="4"/>
      <c r="F924" s="5"/>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row>
    <row r="925" spans="1:72" ht="15.75" customHeight="1" x14ac:dyDescent="0.25">
      <c r="A925" s="4"/>
      <c r="B925" s="4"/>
      <c r="C925" s="4"/>
      <c r="D925" s="4"/>
      <c r="E925" s="4"/>
      <c r="F925" s="5"/>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row>
    <row r="926" spans="1:72" ht="15.75" customHeight="1" x14ac:dyDescent="0.25">
      <c r="A926" s="4"/>
      <c r="B926" s="4"/>
      <c r="C926" s="4"/>
      <c r="D926" s="4"/>
      <c r="E926" s="4"/>
      <c r="F926" s="5"/>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row>
    <row r="927" spans="1:72" ht="15.75" customHeight="1" x14ac:dyDescent="0.25">
      <c r="A927" s="4"/>
      <c r="B927" s="4"/>
      <c r="C927" s="4"/>
      <c r="D927" s="4"/>
      <c r="E927" s="4"/>
      <c r="F927" s="5"/>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row>
    <row r="928" spans="1:72" ht="15.75" customHeight="1" x14ac:dyDescent="0.25">
      <c r="A928" s="4"/>
      <c r="B928" s="4"/>
      <c r="C928" s="4"/>
      <c r="D928" s="4"/>
      <c r="E928" s="4"/>
      <c r="F928" s="5"/>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row>
    <row r="929" spans="1:72" ht="15.75" customHeight="1" x14ac:dyDescent="0.25">
      <c r="A929" s="4"/>
      <c r="B929" s="4"/>
      <c r="C929" s="4"/>
      <c r="D929" s="4"/>
      <c r="E929" s="4"/>
      <c r="F929" s="5"/>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row>
    <row r="930" spans="1:72" ht="15.75" customHeight="1" x14ac:dyDescent="0.25">
      <c r="A930" s="4"/>
      <c r="B930" s="4"/>
      <c r="C930" s="4"/>
      <c r="D930" s="4"/>
      <c r="E930" s="4"/>
      <c r="F930" s="5"/>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row>
    <row r="931" spans="1:72" ht="15.75" customHeight="1" x14ac:dyDescent="0.25">
      <c r="A931" s="4"/>
      <c r="B931" s="4"/>
      <c r="C931" s="4"/>
      <c r="D931" s="4"/>
      <c r="E931" s="4"/>
      <c r="F931" s="5"/>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row>
    <row r="932" spans="1:72" ht="15.75" customHeight="1" x14ac:dyDescent="0.25">
      <c r="A932" s="4"/>
      <c r="B932" s="4"/>
      <c r="C932" s="4"/>
      <c r="D932" s="4"/>
      <c r="E932" s="4"/>
      <c r="F932" s="5"/>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row>
    <row r="933" spans="1:72" ht="15.75" customHeight="1" x14ac:dyDescent="0.25">
      <c r="A933" s="4"/>
      <c r="B933" s="4"/>
      <c r="C933" s="4"/>
      <c r="D933" s="4"/>
      <c r="E933" s="4"/>
      <c r="F933" s="5"/>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row>
    <row r="934" spans="1:72" ht="15.75" customHeight="1" x14ac:dyDescent="0.25">
      <c r="A934" s="4"/>
      <c r="B934" s="4"/>
      <c r="C934" s="4"/>
      <c r="D934" s="4"/>
      <c r="E934" s="4"/>
      <c r="F934" s="5"/>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row>
    <row r="935" spans="1:72" ht="15.75" customHeight="1" x14ac:dyDescent="0.25">
      <c r="A935" s="4"/>
      <c r="B935" s="4"/>
      <c r="C935" s="4"/>
      <c r="D935" s="4"/>
      <c r="E935" s="4"/>
      <c r="F935" s="5"/>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row>
    <row r="936" spans="1:72" ht="15.75" customHeight="1" x14ac:dyDescent="0.25">
      <c r="A936" s="4"/>
      <c r="B936" s="4"/>
      <c r="C936" s="4"/>
      <c r="D936" s="4"/>
      <c r="E936" s="4"/>
      <c r="F936" s="5"/>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row>
    <row r="937" spans="1:72" ht="15.75" customHeight="1" x14ac:dyDescent="0.25">
      <c r="A937" s="4"/>
      <c r="B937" s="4"/>
      <c r="C937" s="4"/>
      <c r="D937" s="4"/>
      <c r="E937" s="4"/>
      <c r="F937" s="5"/>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row>
    <row r="938" spans="1:72" ht="15.75" customHeight="1" x14ac:dyDescent="0.25">
      <c r="A938" s="4"/>
      <c r="B938" s="4"/>
      <c r="C938" s="4"/>
      <c r="D938" s="4"/>
      <c r="E938" s="4"/>
      <c r="F938" s="5"/>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row>
    <row r="939" spans="1:72" ht="15.75" customHeight="1" x14ac:dyDescent="0.25">
      <c r="A939" s="4"/>
      <c r="B939" s="4"/>
      <c r="C939" s="4"/>
      <c r="D939" s="4"/>
      <c r="E939" s="4"/>
      <c r="F939" s="5"/>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row>
    <row r="940" spans="1:72" ht="15.75" customHeight="1" x14ac:dyDescent="0.25">
      <c r="A940" s="4"/>
      <c r="B940" s="4"/>
      <c r="C940" s="4"/>
      <c r="D940" s="4"/>
      <c r="E940" s="4"/>
      <c r="F940" s="5"/>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row>
    <row r="941" spans="1:72" ht="15.75" customHeight="1" x14ac:dyDescent="0.25">
      <c r="A941" s="4"/>
      <c r="B941" s="4"/>
      <c r="C941" s="4"/>
      <c r="D941" s="4"/>
      <c r="E941" s="4"/>
      <c r="F941" s="5"/>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row>
    <row r="942" spans="1:72" ht="15.75" customHeight="1" x14ac:dyDescent="0.25">
      <c r="A942" s="4"/>
      <c r="B942" s="4"/>
      <c r="C942" s="4"/>
      <c r="D942" s="4"/>
      <c r="E942" s="4"/>
      <c r="F942" s="5"/>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row>
    <row r="943" spans="1:72" ht="15.75" customHeight="1" x14ac:dyDescent="0.25">
      <c r="A943" s="4"/>
      <c r="B943" s="4"/>
      <c r="C943" s="4"/>
      <c r="D943" s="4"/>
      <c r="E943" s="4"/>
      <c r="F943" s="5"/>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row>
    <row r="944" spans="1:72" ht="15.75" customHeight="1" x14ac:dyDescent="0.25">
      <c r="A944" s="4"/>
      <c r="B944" s="4"/>
      <c r="C944" s="4"/>
      <c r="D944" s="4"/>
      <c r="E944" s="4"/>
      <c r="F944" s="5"/>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row>
    <row r="945" spans="1:72" ht="15.75" customHeight="1" x14ac:dyDescent="0.25">
      <c r="A945" s="4"/>
      <c r="B945" s="4"/>
      <c r="C945" s="4"/>
      <c r="D945" s="4"/>
      <c r="E945" s="4"/>
      <c r="F945" s="5"/>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row>
    <row r="946" spans="1:72" ht="15.75" customHeight="1" x14ac:dyDescent="0.25">
      <c r="A946" s="4"/>
      <c r="B946" s="4"/>
      <c r="C946" s="4"/>
      <c r="D946" s="4"/>
      <c r="E946" s="4"/>
      <c r="F946" s="5"/>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row>
    <row r="947" spans="1:72" ht="15.75" customHeight="1" x14ac:dyDescent="0.25">
      <c r="A947" s="4"/>
      <c r="B947" s="4"/>
      <c r="C947" s="4"/>
      <c r="D947" s="4"/>
      <c r="E947" s="4"/>
      <c r="F947" s="5"/>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row>
    <row r="948" spans="1:72" ht="15.75" customHeight="1" x14ac:dyDescent="0.25">
      <c r="A948" s="4"/>
      <c r="B948" s="4"/>
      <c r="C948" s="4"/>
      <c r="D948" s="4"/>
      <c r="E948" s="4"/>
      <c r="F948" s="5"/>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row>
    <row r="949" spans="1:72" ht="15.75" customHeight="1" x14ac:dyDescent="0.25">
      <c r="A949" s="4"/>
      <c r="B949" s="4"/>
      <c r="C949" s="4"/>
      <c r="D949" s="4"/>
      <c r="E949" s="4"/>
      <c r="F949" s="5"/>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row>
    <row r="950" spans="1:72" ht="15.75" customHeight="1" x14ac:dyDescent="0.25">
      <c r="A950" s="4"/>
      <c r="B950" s="4"/>
      <c r="C950" s="4"/>
      <c r="D950" s="4"/>
      <c r="E950" s="4"/>
      <c r="F950" s="5"/>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row>
    <row r="951" spans="1:72" ht="15.75" customHeight="1" x14ac:dyDescent="0.25">
      <c r="A951" s="4"/>
      <c r="B951" s="4"/>
      <c r="C951" s="4"/>
      <c r="D951" s="4"/>
      <c r="E951" s="4"/>
      <c r="F951" s="5"/>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row>
    <row r="952" spans="1:72" ht="15.75" customHeight="1" x14ac:dyDescent="0.25">
      <c r="A952" s="4"/>
      <c r="B952" s="4"/>
      <c r="C952" s="4"/>
      <c r="D952" s="4"/>
      <c r="E952" s="4"/>
      <c r="F952" s="5"/>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row>
    <row r="953" spans="1:72" ht="15.75" customHeight="1" x14ac:dyDescent="0.25">
      <c r="A953" s="4"/>
      <c r="B953" s="4"/>
      <c r="C953" s="4"/>
      <c r="D953" s="4"/>
      <c r="E953" s="4"/>
      <c r="F953" s="5"/>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row>
    <row r="954" spans="1:72" ht="15.75" customHeight="1" x14ac:dyDescent="0.25">
      <c r="A954" s="4"/>
      <c r="B954" s="4"/>
      <c r="C954" s="4"/>
      <c r="D954" s="4"/>
      <c r="E954" s="4"/>
      <c r="F954" s="5"/>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row>
    <row r="955" spans="1:72" ht="15.75" customHeight="1" x14ac:dyDescent="0.25">
      <c r="A955" s="4"/>
      <c r="B955" s="4"/>
      <c r="C955" s="4"/>
      <c r="D955" s="4"/>
      <c r="E955" s="4"/>
      <c r="F955" s="5"/>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row>
    <row r="956" spans="1:72" ht="15.75" customHeight="1" x14ac:dyDescent="0.25">
      <c r="A956" s="4"/>
      <c r="B956" s="4"/>
      <c r="C956" s="4"/>
      <c r="D956" s="4"/>
      <c r="E956" s="4"/>
      <c r="F956" s="5"/>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row>
    <row r="957" spans="1:72" ht="15.75" customHeight="1" x14ac:dyDescent="0.25">
      <c r="A957" s="4"/>
      <c r="B957" s="4"/>
      <c r="C957" s="4"/>
      <c r="D957" s="4"/>
      <c r="E957" s="4"/>
      <c r="F957" s="5"/>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row>
    <row r="958" spans="1:72" ht="15.75" customHeight="1" x14ac:dyDescent="0.25">
      <c r="A958" s="4"/>
      <c r="B958" s="4"/>
      <c r="C958" s="4"/>
      <c r="D958" s="4"/>
      <c r="E958" s="4"/>
      <c r="F958" s="5"/>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row>
    <row r="959" spans="1:72" ht="15.75" customHeight="1" x14ac:dyDescent="0.25">
      <c r="A959" s="4"/>
      <c r="B959" s="4"/>
      <c r="C959" s="4"/>
      <c r="D959" s="4"/>
      <c r="E959" s="4"/>
      <c r="F959" s="5"/>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row>
    <row r="960" spans="1:72" ht="15.75" customHeight="1" x14ac:dyDescent="0.25">
      <c r="A960" s="4"/>
      <c r="B960" s="4"/>
      <c r="C960" s="4"/>
      <c r="D960" s="4"/>
      <c r="E960" s="4"/>
      <c r="F960" s="5"/>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row>
    <row r="961" spans="1:72" ht="15.75" customHeight="1" x14ac:dyDescent="0.25">
      <c r="A961" s="4"/>
      <c r="B961" s="4"/>
      <c r="C961" s="4"/>
      <c r="D961" s="4"/>
      <c r="E961" s="4"/>
      <c r="F961" s="5"/>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row>
    <row r="962" spans="1:72" ht="15.75" customHeight="1" x14ac:dyDescent="0.25">
      <c r="A962" s="4"/>
      <c r="B962" s="4"/>
      <c r="C962" s="4"/>
      <c r="D962" s="4"/>
      <c r="E962" s="4"/>
      <c r="F962" s="5"/>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row>
    <row r="963" spans="1:72" ht="15.75" customHeight="1" x14ac:dyDescent="0.25">
      <c r="A963" s="4"/>
      <c r="B963" s="4"/>
      <c r="C963" s="4"/>
      <c r="D963" s="4"/>
      <c r="E963" s="4"/>
      <c r="F963" s="5"/>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row>
    <row r="964" spans="1:72" ht="15.75" customHeight="1" x14ac:dyDescent="0.25">
      <c r="A964" s="4"/>
      <c r="B964" s="4"/>
      <c r="C964" s="4"/>
      <c r="D964" s="4"/>
      <c r="E964" s="4"/>
      <c r="F964" s="5"/>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row>
    <row r="965" spans="1:72" ht="15.75" customHeight="1" x14ac:dyDescent="0.25">
      <c r="A965" s="4"/>
      <c r="B965" s="4"/>
      <c r="C965" s="4"/>
      <c r="D965" s="4"/>
      <c r="E965" s="4"/>
      <c r="F965" s="5"/>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row>
    <row r="966" spans="1:72" ht="15.75" customHeight="1" x14ac:dyDescent="0.25">
      <c r="A966" s="4"/>
      <c r="B966" s="4"/>
      <c r="C966" s="4"/>
      <c r="D966" s="4"/>
      <c r="E966" s="4"/>
      <c r="F966" s="5"/>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row>
    <row r="967" spans="1:72" ht="15.75" customHeight="1" x14ac:dyDescent="0.25">
      <c r="A967" s="4"/>
      <c r="B967" s="4"/>
      <c r="C967" s="4"/>
      <c r="D967" s="4"/>
      <c r="E967" s="4"/>
      <c r="F967" s="5"/>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row>
    <row r="968" spans="1:72" ht="15.75" customHeight="1" x14ac:dyDescent="0.25">
      <c r="A968" s="4"/>
      <c r="B968" s="4"/>
      <c r="C968" s="4"/>
      <c r="D968" s="4"/>
      <c r="E968" s="4"/>
      <c r="F968" s="5"/>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row>
    <row r="969" spans="1:72" ht="15.75" customHeight="1" x14ac:dyDescent="0.25">
      <c r="A969" s="4"/>
      <c r="B969" s="4"/>
      <c r="C969" s="4"/>
      <c r="D969" s="4"/>
      <c r="E969" s="4"/>
      <c r="F969" s="5"/>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row>
    <row r="970" spans="1:72" ht="15.75" customHeight="1" x14ac:dyDescent="0.25">
      <c r="A970" s="4"/>
      <c r="B970" s="4"/>
      <c r="C970" s="4"/>
      <c r="D970" s="4"/>
      <c r="E970" s="4"/>
      <c r="F970" s="5"/>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row>
    <row r="971" spans="1:72" ht="15.75" customHeight="1" x14ac:dyDescent="0.25">
      <c r="A971" s="4"/>
      <c r="B971" s="4"/>
      <c r="C971" s="4"/>
      <c r="D971" s="4"/>
      <c r="E971" s="4"/>
      <c r="F971" s="5"/>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row>
    <row r="972" spans="1:72" ht="15.75" customHeight="1" x14ac:dyDescent="0.25">
      <c r="A972" s="4"/>
      <c r="B972" s="4"/>
      <c r="C972" s="4"/>
      <c r="D972" s="4"/>
      <c r="E972" s="4"/>
      <c r="F972" s="5"/>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row>
    <row r="973" spans="1:72" ht="15.75" customHeight="1" x14ac:dyDescent="0.25">
      <c r="A973" s="4"/>
      <c r="B973" s="4"/>
      <c r="C973" s="4"/>
      <c r="D973" s="4"/>
      <c r="E973" s="4"/>
      <c r="F973" s="5"/>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row>
    <row r="974" spans="1:72" ht="15.75" customHeight="1" x14ac:dyDescent="0.25">
      <c r="A974" s="4"/>
      <c r="B974" s="4"/>
      <c r="C974" s="4"/>
      <c r="D974" s="4"/>
      <c r="E974" s="4"/>
      <c r="F974" s="5"/>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row>
    <row r="975" spans="1:72" ht="15.75" customHeight="1" x14ac:dyDescent="0.25">
      <c r="A975" s="4"/>
      <c r="B975" s="4"/>
      <c r="C975" s="4"/>
      <c r="D975" s="4"/>
      <c r="E975" s="4"/>
      <c r="F975" s="5"/>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row>
    <row r="976" spans="1:72" ht="15.75" customHeight="1" x14ac:dyDescent="0.25">
      <c r="A976" s="4"/>
      <c r="B976" s="4"/>
      <c r="C976" s="4"/>
      <c r="D976" s="4"/>
      <c r="E976" s="4"/>
      <c r="F976" s="5"/>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row>
    <row r="977" spans="1:72" ht="15.75" customHeight="1" x14ac:dyDescent="0.25">
      <c r="A977" s="4"/>
      <c r="B977" s="4"/>
      <c r="C977" s="4"/>
      <c r="D977" s="4"/>
      <c r="E977" s="4"/>
      <c r="F977" s="5"/>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row>
    <row r="978" spans="1:72" ht="15.75" customHeight="1" x14ac:dyDescent="0.25">
      <c r="A978" s="4"/>
      <c r="B978" s="4"/>
      <c r="C978" s="4"/>
      <c r="D978" s="4"/>
      <c r="E978" s="4"/>
      <c r="F978" s="5"/>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row>
    <row r="979" spans="1:72" ht="15.75" customHeight="1" x14ac:dyDescent="0.25">
      <c r="A979" s="4"/>
      <c r="B979" s="4"/>
      <c r="C979" s="4"/>
      <c r="D979" s="4"/>
      <c r="E979" s="4"/>
      <c r="F979" s="5"/>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row>
    <row r="980" spans="1:72" ht="15.75" customHeight="1" x14ac:dyDescent="0.25">
      <c r="A980" s="4"/>
      <c r="B980" s="4"/>
      <c r="C980" s="4"/>
      <c r="D980" s="4"/>
      <c r="E980" s="4"/>
      <c r="F980" s="5"/>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row>
    <row r="981" spans="1:72" ht="15.75" customHeight="1" x14ac:dyDescent="0.25">
      <c r="A981" s="4"/>
      <c r="B981" s="4"/>
      <c r="C981" s="4"/>
      <c r="D981" s="4"/>
      <c r="E981" s="4"/>
      <c r="F981" s="5"/>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row>
    <row r="982" spans="1:72" ht="15.75" customHeight="1" x14ac:dyDescent="0.25">
      <c r="A982" s="4"/>
      <c r="B982" s="4"/>
      <c r="C982" s="4"/>
      <c r="D982" s="4"/>
      <c r="E982" s="4"/>
      <c r="F982" s="5"/>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row>
    <row r="983" spans="1:72" ht="15.75" customHeight="1" x14ac:dyDescent="0.25">
      <c r="A983" s="4"/>
      <c r="B983" s="4"/>
      <c r="C983" s="4"/>
      <c r="D983" s="4"/>
      <c r="E983" s="4"/>
      <c r="F983" s="5"/>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row>
    <row r="984" spans="1:72" ht="15.75" customHeight="1" x14ac:dyDescent="0.25">
      <c r="A984" s="4"/>
      <c r="B984" s="4"/>
      <c r="C984" s="4"/>
      <c r="D984" s="4"/>
      <c r="E984" s="4"/>
      <c r="F984" s="5"/>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row>
    <row r="985" spans="1:72" ht="15.75" customHeight="1" x14ac:dyDescent="0.25">
      <c r="A985" s="4"/>
      <c r="B985" s="4"/>
      <c r="C985" s="4"/>
      <c r="D985" s="4"/>
      <c r="E985" s="4"/>
      <c r="F985" s="5"/>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row>
    <row r="986" spans="1:72" ht="15.75" customHeight="1" x14ac:dyDescent="0.25">
      <c r="A986" s="4"/>
      <c r="B986" s="4"/>
      <c r="C986" s="4"/>
      <c r="D986" s="4"/>
      <c r="E986" s="4"/>
      <c r="F986" s="5"/>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row>
    <row r="987" spans="1:72" ht="15.75" customHeight="1" x14ac:dyDescent="0.25">
      <c r="A987" s="4"/>
      <c r="B987" s="4"/>
      <c r="C987" s="4"/>
      <c r="D987" s="4"/>
      <c r="E987" s="4"/>
      <c r="F987" s="5"/>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row>
    <row r="988" spans="1:72" ht="15.75" customHeight="1" x14ac:dyDescent="0.25">
      <c r="A988" s="4"/>
      <c r="B988" s="4"/>
      <c r="C988" s="4"/>
      <c r="D988" s="4"/>
      <c r="E988" s="4"/>
      <c r="F988" s="5"/>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row>
    <row r="989" spans="1:72" ht="15.75" customHeight="1" x14ac:dyDescent="0.25">
      <c r="A989" s="4"/>
      <c r="B989" s="4"/>
      <c r="C989" s="4"/>
      <c r="D989" s="4"/>
      <c r="E989" s="4"/>
      <c r="F989" s="5"/>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row>
    <row r="990" spans="1:72" ht="15.75" customHeight="1" x14ac:dyDescent="0.25">
      <c r="A990" s="4"/>
      <c r="B990" s="4"/>
      <c r="C990" s="4"/>
      <c r="D990" s="4"/>
      <c r="E990" s="4"/>
      <c r="F990" s="5"/>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row>
    <row r="991" spans="1:72" ht="15.75" customHeight="1" x14ac:dyDescent="0.25">
      <c r="A991" s="4"/>
      <c r="B991" s="4"/>
      <c r="C991" s="4"/>
      <c r="D991" s="4"/>
      <c r="E991" s="4"/>
      <c r="F991" s="5"/>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row>
    <row r="992" spans="1:72" ht="15.75" customHeight="1" x14ac:dyDescent="0.25">
      <c r="A992" s="4"/>
      <c r="B992" s="4"/>
      <c r="C992" s="4"/>
      <c r="D992" s="4"/>
      <c r="E992" s="4"/>
      <c r="F992" s="5"/>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row>
    <row r="993" spans="1:72" ht="15.75" customHeight="1" x14ac:dyDescent="0.25">
      <c r="A993" s="4"/>
      <c r="B993" s="4"/>
      <c r="C993" s="4"/>
      <c r="D993" s="4"/>
      <c r="E993" s="4"/>
      <c r="F993" s="5"/>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row>
    <row r="994" spans="1:72" ht="15.75" customHeight="1" x14ac:dyDescent="0.25">
      <c r="A994" s="4"/>
      <c r="B994" s="4"/>
      <c r="C994" s="4"/>
      <c r="D994" s="4"/>
      <c r="E994" s="4"/>
      <c r="F994" s="5"/>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row>
    <row r="995" spans="1:72" ht="15.75" customHeight="1" x14ac:dyDescent="0.25">
      <c r="A995" s="4"/>
      <c r="B995" s="4"/>
      <c r="C995" s="4"/>
      <c r="D995" s="4"/>
      <c r="E995" s="4"/>
      <c r="F995" s="5"/>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row>
    <row r="996" spans="1:72" ht="15.75" customHeight="1" x14ac:dyDescent="0.25">
      <c r="A996" s="4"/>
      <c r="B996" s="4"/>
      <c r="C996" s="4"/>
      <c r="D996" s="4"/>
      <c r="E996" s="4"/>
      <c r="F996" s="5"/>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row>
    <row r="997" spans="1:72" ht="15.75" customHeight="1" x14ac:dyDescent="0.25">
      <c r="A997" s="4"/>
      <c r="B997" s="4"/>
      <c r="C997" s="4"/>
      <c r="D997" s="4"/>
      <c r="E997" s="4"/>
      <c r="F997" s="5"/>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row>
    <row r="998" spans="1:72" ht="15.75" customHeight="1" x14ac:dyDescent="0.25">
      <c r="A998" s="4"/>
      <c r="B998" s="4"/>
      <c r="C998" s="4"/>
      <c r="D998" s="4"/>
      <c r="E998" s="4"/>
      <c r="F998" s="5"/>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row>
    <row r="999" spans="1:72" ht="15.75" customHeight="1" x14ac:dyDescent="0.25">
      <c r="A999" s="4"/>
      <c r="B999" s="4"/>
      <c r="C999" s="4"/>
      <c r="D999" s="4"/>
      <c r="E999" s="4"/>
      <c r="F999" s="5"/>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row>
    <row r="1000" spans="1:72" ht="15.75" customHeight="1" x14ac:dyDescent="0.25">
      <c r="A1000" s="4"/>
      <c r="B1000" s="4"/>
      <c r="C1000" s="4"/>
      <c r="D1000" s="4"/>
      <c r="E1000" s="4"/>
      <c r="F1000" s="5"/>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row>
    <row r="1001" spans="1:72" ht="15.75" customHeight="1" x14ac:dyDescent="0.25">
      <c r="A1001" s="4"/>
      <c r="B1001" s="4"/>
      <c r="C1001" s="4"/>
      <c r="D1001" s="4"/>
      <c r="E1001" s="4"/>
      <c r="F1001" s="5"/>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row>
    <row r="1002" spans="1:72" ht="15.75" customHeight="1" x14ac:dyDescent="0.25">
      <c r="A1002" s="4"/>
      <c r="B1002" s="4"/>
      <c r="C1002" s="4"/>
      <c r="D1002" s="4"/>
      <c r="E1002" s="4"/>
      <c r="F1002" s="5"/>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row>
    <row r="1003" spans="1:72" ht="15.75" customHeight="1" x14ac:dyDescent="0.25">
      <c r="A1003" s="4"/>
      <c r="B1003" s="4"/>
      <c r="C1003" s="4"/>
      <c r="D1003" s="4"/>
      <c r="E1003" s="4"/>
      <c r="F1003" s="5"/>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row>
    <row r="1004" spans="1:72" ht="15.75" customHeight="1" x14ac:dyDescent="0.25">
      <c r="A1004" s="4"/>
      <c r="B1004" s="4"/>
      <c r="C1004" s="4"/>
      <c r="D1004" s="4"/>
      <c r="E1004" s="4"/>
      <c r="F1004" s="5"/>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row>
    <row r="1005" spans="1:72" ht="15.75" customHeight="1" x14ac:dyDescent="0.25">
      <c r="A1005" s="4"/>
      <c r="B1005" s="4"/>
      <c r="C1005" s="4"/>
      <c r="D1005" s="4"/>
      <c r="E1005" s="4"/>
      <c r="F1005" s="5"/>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row>
    <row r="1006" spans="1:72" ht="15.75" customHeight="1" x14ac:dyDescent="0.25">
      <c r="A1006" s="4"/>
      <c r="B1006" s="4"/>
      <c r="C1006" s="4"/>
      <c r="D1006" s="4"/>
      <c r="E1006" s="4"/>
      <c r="F1006" s="5"/>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row>
    <row r="1007" spans="1:72" ht="15.75" customHeight="1" x14ac:dyDescent="0.25">
      <c r="A1007" s="4"/>
      <c r="B1007" s="4"/>
      <c r="C1007" s="4"/>
      <c r="D1007" s="4"/>
      <c r="E1007" s="4"/>
      <c r="F1007" s="5"/>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row>
    <row r="1008" spans="1:72" ht="15.75" customHeight="1" x14ac:dyDescent="0.25">
      <c r="A1008" s="4"/>
      <c r="B1008" s="4"/>
      <c r="C1008" s="4"/>
      <c r="D1008" s="4"/>
      <c r="E1008" s="4"/>
      <c r="F1008" s="5"/>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row>
    <row r="1009" spans="1:72" ht="15.75" customHeight="1" x14ac:dyDescent="0.25">
      <c r="A1009" s="4"/>
      <c r="B1009" s="4"/>
      <c r="C1009" s="4"/>
      <c r="D1009" s="4"/>
      <c r="E1009" s="4"/>
      <c r="F1009" s="5"/>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row>
  </sheetData>
  <autoFilter ref="A8:BS19" xr:uid="{00000000-0009-0000-0000-000000000000}">
    <sortState xmlns:xlrd2="http://schemas.microsoft.com/office/spreadsheetml/2017/richdata2" ref="A9:BS19">
      <sortCondition ref="A8:A19"/>
      <sortCondition ref="B8:B19"/>
    </sortState>
  </autoFilter>
  <mergeCells count="54">
    <mergeCell ref="A6:A7"/>
    <mergeCell ref="B6:B7"/>
    <mergeCell ref="K6:K7"/>
    <mergeCell ref="L6:L7"/>
    <mergeCell ref="AC6:AC7"/>
    <mergeCell ref="F6:F7"/>
    <mergeCell ref="G6:G7"/>
    <mergeCell ref="H6:H7"/>
    <mergeCell ref="I6:I7"/>
    <mergeCell ref="J6:J7"/>
    <mergeCell ref="A2:D2"/>
    <mergeCell ref="A3:E3"/>
    <mergeCell ref="A4:B4"/>
    <mergeCell ref="A5:Q5"/>
    <mergeCell ref="R5:AC5"/>
    <mergeCell ref="AD5:AN5"/>
    <mergeCell ref="AS5:AS7"/>
    <mergeCell ref="M6:M7"/>
    <mergeCell ref="N6:N7"/>
    <mergeCell ref="O6:O7"/>
    <mergeCell ref="P6:P7"/>
    <mergeCell ref="Q6:Q7"/>
    <mergeCell ref="R6:R7"/>
    <mergeCell ref="S6:S7"/>
    <mergeCell ref="T6:T7"/>
    <mergeCell ref="U6:U7"/>
    <mergeCell ref="V6:V7"/>
    <mergeCell ref="W6:W7"/>
    <mergeCell ref="X6:X7"/>
    <mergeCell ref="Y6:Y7"/>
    <mergeCell ref="Z6:Z7"/>
    <mergeCell ref="C6:C7"/>
    <mergeCell ref="D6:D7"/>
    <mergeCell ref="E6:E7"/>
    <mergeCell ref="AW6:AW7"/>
    <mergeCell ref="AM6:AM7"/>
    <mergeCell ref="AN6:AN7"/>
    <mergeCell ref="AO6:AO7"/>
    <mergeCell ref="AP6:AP7"/>
    <mergeCell ref="AQ6:AQ7"/>
    <mergeCell ref="AD6:AE6"/>
    <mergeCell ref="AF6:AI6"/>
    <mergeCell ref="AJ6:AJ7"/>
    <mergeCell ref="AK6:AK7"/>
    <mergeCell ref="AL6:AL7"/>
    <mergeCell ref="AA6:AA7"/>
    <mergeCell ref="AB6:AB7"/>
    <mergeCell ref="AX6:AX7"/>
    <mergeCell ref="AR6:AR7"/>
    <mergeCell ref="AO5:AR5"/>
    <mergeCell ref="AT5:AX5"/>
    <mergeCell ref="AT6:AT7"/>
    <mergeCell ref="AU6:AU7"/>
    <mergeCell ref="AV6:AV7"/>
  </mergeCells>
  <conditionalFormatting sqref="P22 P25 P28 P31">
    <cfRule type="containsText" dxfId="5" priority="1" operator="containsText" text="ADMINIS">
      <formula>NOT(ISERROR(SEARCH(("ADMINIS"),(P22))))</formula>
    </cfRule>
    <cfRule type="containsText" dxfId="4" priority="2" operator="containsText" text="VENTAS">
      <formula>NOT(ISERROR(SEARCH(("VENTAS"),(P22))))</formula>
    </cfRule>
  </conditionalFormatting>
  <conditionalFormatting sqref="BB1:BB1009 BC6:BE6 BC8:BE8 BC10:BE10 BC12:BE12 BC14:BE14 BC16:BE16 BC18:BE18 BC20:BE20">
    <cfRule type="cellIs" dxfId="3" priority="3" operator="lessThan">
      <formula>3</formula>
    </cfRule>
  </conditionalFormatting>
  <dataValidations count="2">
    <dataValidation type="list" allowBlank="1" showErrorMessage="1" sqref="M9:N19" xr:uid="{00000000-0002-0000-0000-000000000000}">
      <formula1>"SI,NO"</formula1>
    </dataValidation>
    <dataValidation type="list" allowBlank="1" showErrorMessage="1" sqref="O9:O19" xr:uid="{00000000-0002-0000-0000-000001000000}">
      <formula1>$AN$38:$AN$47</formula1>
    </dataValidation>
  </dataValidation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outlinePr summaryBelow="0" summaryRight="0"/>
  </sheetPr>
  <dimension ref="A1:R995"/>
  <sheetViews>
    <sheetView zoomScale="85" zoomScaleNormal="85" workbookViewId="0">
      <pane ySplit="7" topLeftCell="A8" activePane="bottomLeft" state="frozen"/>
      <selection pane="bottomLeft" activeCell="O10" sqref="O10"/>
    </sheetView>
  </sheetViews>
  <sheetFormatPr baseColWidth="10" defaultColWidth="14.42578125" defaultRowHeight="15" customHeight="1" x14ac:dyDescent="0.25"/>
  <cols>
    <col min="1" max="1" width="4.85546875" style="129" customWidth="1"/>
    <col min="2" max="2" width="11.7109375" style="129" customWidth="1"/>
    <col min="3" max="3" width="18.5703125" style="129" customWidth="1"/>
    <col min="4" max="4" width="9.7109375" style="129" customWidth="1"/>
    <col min="5" max="5" width="8" style="129" customWidth="1"/>
    <col min="6" max="10" width="10.42578125" style="129" customWidth="1"/>
    <col min="11" max="13" width="11" style="129" customWidth="1"/>
    <col min="14" max="14" width="4" style="129" customWidth="1"/>
    <col min="15" max="17" width="10.42578125" style="129" customWidth="1"/>
    <col min="18" max="16384" width="14.42578125" style="129"/>
  </cols>
  <sheetData>
    <row r="1" spans="1:18" ht="15" customHeight="1" x14ac:dyDescent="0.25">
      <c r="A1" s="184" t="s">
        <v>138</v>
      </c>
      <c r="B1" s="185"/>
      <c r="C1" s="185"/>
    </row>
    <row r="2" spans="1:18" ht="16.5" customHeight="1" x14ac:dyDescent="0.3">
      <c r="A2" s="333" t="s">
        <v>165</v>
      </c>
      <c r="B2" s="334"/>
      <c r="C2" s="334"/>
      <c r="D2" s="332" t="s">
        <v>145</v>
      </c>
      <c r="F2" s="129" t="s">
        <v>188</v>
      </c>
      <c r="G2" s="198"/>
      <c r="H2" s="198"/>
      <c r="I2" s="198"/>
      <c r="J2" s="198"/>
      <c r="O2" s="184" t="s">
        <v>167</v>
      </c>
    </row>
    <row r="3" spans="1:18" ht="15.75" x14ac:dyDescent="0.25">
      <c r="A3" s="184" t="s">
        <v>166</v>
      </c>
      <c r="B3" s="185"/>
      <c r="C3" s="185"/>
      <c r="D3" s="332"/>
      <c r="F3" s="129" t="s">
        <v>189</v>
      </c>
    </row>
    <row r="4" spans="1:18" ht="15.75" x14ac:dyDescent="0.25">
      <c r="D4" s="332"/>
      <c r="F4" s="150" t="s">
        <v>190</v>
      </c>
      <c r="G4" s="150"/>
      <c r="H4" s="150"/>
      <c r="I4" s="150"/>
      <c r="J4" s="150"/>
      <c r="K4" s="150"/>
      <c r="L4" s="150"/>
      <c r="M4" s="150"/>
      <c r="O4" s="150"/>
      <c r="P4" s="150"/>
      <c r="Q4" s="150"/>
    </row>
    <row r="5" spans="1:18" ht="15.75" x14ac:dyDescent="0.25">
      <c r="D5" s="332"/>
      <c r="F5" s="150"/>
      <c r="G5" s="150"/>
      <c r="H5" s="150"/>
      <c r="I5" s="150"/>
      <c r="J5" s="150"/>
      <c r="K5" s="150"/>
      <c r="L5" s="150"/>
      <c r="M5" s="150"/>
      <c r="O5" s="150"/>
      <c r="P5" s="150"/>
      <c r="Q5" s="150"/>
    </row>
    <row r="6" spans="1:18" ht="20.25" customHeight="1" x14ac:dyDescent="0.25">
      <c r="E6" s="152"/>
      <c r="F6" s="326" t="s">
        <v>143</v>
      </c>
      <c r="G6" s="327"/>
      <c r="H6" s="327"/>
      <c r="I6" s="327"/>
      <c r="J6" s="327"/>
      <c r="K6" s="328" t="s">
        <v>134</v>
      </c>
      <c r="L6" s="328"/>
      <c r="M6" s="329"/>
      <c r="O6" s="330" t="s">
        <v>164</v>
      </c>
      <c r="P6" s="330"/>
      <c r="Q6" s="331"/>
    </row>
    <row r="7" spans="1:18" s="151" customFormat="1" ht="42" customHeight="1" x14ac:dyDescent="0.25">
      <c r="A7" s="157" t="s">
        <v>9</v>
      </c>
      <c r="B7" s="157" t="s">
        <v>109</v>
      </c>
      <c r="C7" s="157" t="s">
        <v>110</v>
      </c>
      <c r="D7" s="158" t="s">
        <v>126</v>
      </c>
      <c r="E7" s="158" t="s">
        <v>127</v>
      </c>
      <c r="F7" s="158" t="s">
        <v>113</v>
      </c>
      <c r="G7" s="158" t="s">
        <v>114</v>
      </c>
      <c r="H7" s="158" t="s">
        <v>162</v>
      </c>
      <c r="I7" s="158" t="s">
        <v>163</v>
      </c>
      <c r="J7" s="158" t="s">
        <v>42</v>
      </c>
      <c r="K7" s="220" t="s">
        <v>159</v>
      </c>
      <c r="L7" s="159" t="s">
        <v>161</v>
      </c>
      <c r="M7" s="159" t="s">
        <v>134</v>
      </c>
      <c r="N7" s="129"/>
      <c r="O7" s="207" t="s">
        <v>160</v>
      </c>
      <c r="P7" s="207" t="s">
        <v>161</v>
      </c>
      <c r="Q7" s="207" t="s">
        <v>134</v>
      </c>
    </row>
    <row r="8" spans="1:18" ht="15.75" x14ac:dyDescent="0.25">
      <c r="A8" s="153">
        <v>1</v>
      </c>
      <c r="B8" s="154" t="s">
        <v>58</v>
      </c>
      <c r="C8" s="155" t="s">
        <v>135</v>
      </c>
      <c r="D8" s="156">
        <v>44774</v>
      </c>
      <c r="E8" s="153">
        <v>6</v>
      </c>
      <c r="F8" s="192">
        <v>2000</v>
      </c>
      <c r="G8" s="193">
        <v>0</v>
      </c>
      <c r="H8" s="193">
        <v>0</v>
      </c>
      <c r="I8" s="193">
        <v>0</v>
      </c>
      <c r="J8" s="193"/>
      <c r="K8" s="196">
        <f>SUM(F8:I8)/6*E8</f>
        <v>2000</v>
      </c>
      <c r="L8" s="194">
        <f>IF(K8&lt;1025,92.25,K8*9%)</f>
        <v>180</v>
      </c>
      <c r="M8" s="194">
        <f>SUM(K8:L8)</f>
        <v>2180</v>
      </c>
      <c r="O8" s="194">
        <f>K8/2</f>
        <v>1000</v>
      </c>
      <c r="P8" s="194">
        <f>IF(O8&lt;1025,92.25,O8*9%)</f>
        <v>92.25</v>
      </c>
      <c r="Q8" s="194">
        <f>O8+P8</f>
        <v>1092.25</v>
      </c>
    </row>
    <row r="9" spans="1:18" ht="15.75" x14ac:dyDescent="0.25">
      <c r="A9" s="130">
        <v>2</v>
      </c>
      <c r="B9" s="131" t="s">
        <v>64</v>
      </c>
      <c r="C9" s="132" t="s">
        <v>136</v>
      </c>
      <c r="D9" s="133">
        <v>44652</v>
      </c>
      <c r="E9" s="130">
        <v>6</v>
      </c>
      <c r="F9" s="195">
        <v>1300</v>
      </c>
      <c r="G9" s="196">
        <v>102.5</v>
      </c>
      <c r="H9" s="196">
        <v>0</v>
      </c>
      <c r="I9" s="196">
        <v>0</v>
      </c>
      <c r="J9" s="196"/>
      <c r="K9" s="196">
        <f>SUM(F9:I9)/6*E9</f>
        <v>1402.5</v>
      </c>
      <c r="L9" s="194">
        <f t="shared" ref="L9:L10" si="0">IF(K9&lt;1025,92.25,K9*9%)</f>
        <v>126.22499999999999</v>
      </c>
      <c r="M9" s="194">
        <f t="shared" ref="M9:M10" si="1">SUM(K9:L9)</f>
        <v>1528.7249999999999</v>
      </c>
      <c r="O9" s="194">
        <f>K9/2</f>
        <v>701.25</v>
      </c>
      <c r="P9" s="194">
        <f t="shared" ref="P9:P10" si="2">IF(O9&lt;1025,92.25,O9*9%)</f>
        <v>92.25</v>
      </c>
      <c r="Q9" s="194">
        <f t="shared" ref="Q9:Q10" si="3">O9+P9</f>
        <v>793.5</v>
      </c>
    </row>
    <row r="10" spans="1:18" ht="15.75" x14ac:dyDescent="0.25">
      <c r="A10" s="130">
        <v>3</v>
      </c>
      <c r="B10" s="131" t="s">
        <v>68</v>
      </c>
      <c r="C10" s="132" t="s">
        <v>137</v>
      </c>
      <c r="D10" s="133">
        <v>45108</v>
      </c>
      <c r="E10" s="130">
        <v>6</v>
      </c>
      <c r="F10" s="195">
        <v>2200</v>
      </c>
      <c r="G10" s="196">
        <v>0</v>
      </c>
      <c r="H10" s="196">
        <v>0</v>
      </c>
      <c r="I10" s="196">
        <v>0</v>
      </c>
      <c r="J10" s="196"/>
      <c r="K10" s="196">
        <f>SUM(F10:I10)/6*E10</f>
        <v>2200</v>
      </c>
      <c r="L10" s="194">
        <f t="shared" si="0"/>
        <v>198</v>
      </c>
      <c r="M10" s="194">
        <f t="shared" si="1"/>
        <v>2398</v>
      </c>
      <c r="O10" s="194">
        <f>K10/2</f>
        <v>1100</v>
      </c>
      <c r="P10" s="194">
        <f t="shared" si="2"/>
        <v>99</v>
      </c>
      <c r="Q10" s="194">
        <f t="shared" si="3"/>
        <v>1199</v>
      </c>
    </row>
    <row r="11" spans="1:18" ht="15.75" x14ac:dyDescent="0.25">
      <c r="A11" s="130">
        <v>4</v>
      </c>
      <c r="B11" s="245" t="s">
        <v>79</v>
      </c>
      <c r="C11" s="246" t="s">
        <v>140</v>
      </c>
      <c r="D11" s="247">
        <v>45457</v>
      </c>
      <c r="E11" s="130">
        <v>0</v>
      </c>
      <c r="F11" s="134">
        <v>1100</v>
      </c>
      <c r="G11" s="135"/>
      <c r="H11" s="135"/>
      <c r="I11" s="135"/>
      <c r="J11" s="135"/>
      <c r="K11" s="196">
        <f>SUM(F11:I11)/6*E11</f>
        <v>0</v>
      </c>
      <c r="L11" s="194"/>
      <c r="M11" s="194">
        <f t="shared" ref="M11" si="4">SUM(K11:L11)</f>
        <v>0</v>
      </c>
      <c r="O11" s="160"/>
      <c r="P11" s="160"/>
      <c r="Q11" s="160"/>
    </row>
    <row r="12" spans="1:18" ht="15.75" x14ac:dyDescent="0.25">
      <c r="A12" s="130"/>
      <c r="B12" s="131"/>
      <c r="C12" s="132"/>
      <c r="D12" s="133"/>
      <c r="E12" s="130"/>
      <c r="F12" s="134"/>
      <c r="G12" s="135"/>
      <c r="H12" s="135"/>
      <c r="I12" s="135"/>
      <c r="J12" s="135"/>
      <c r="K12" s="135"/>
      <c r="L12" s="160"/>
      <c r="M12" s="160"/>
      <c r="O12" s="160"/>
      <c r="P12" s="160"/>
      <c r="Q12" s="160"/>
    </row>
    <row r="13" spans="1:18" ht="15.75" x14ac:dyDescent="0.25">
      <c r="A13" s="130"/>
      <c r="B13" s="131"/>
      <c r="C13" s="132"/>
      <c r="D13" s="133"/>
      <c r="E13" s="130"/>
      <c r="F13" s="138"/>
      <c r="G13" s="135"/>
      <c r="H13" s="135"/>
      <c r="I13" s="135"/>
      <c r="J13" s="135"/>
      <c r="K13" s="135"/>
      <c r="L13" s="160"/>
      <c r="M13" s="160"/>
      <c r="O13" s="160"/>
      <c r="P13" s="160"/>
      <c r="Q13" s="160"/>
    </row>
    <row r="14" spans="1:18" ht="15.75" x14ac:dyDescent="0.25">
      <c r="A14" s="130"/>
      <c r="B14" s="139"/>
      <c r="C14" s="140"/>
      <c r="D14" s="142"/>
      <c r="E14" s="130"/>
      <c r="F14" s="143"/>
      <c r="G14" s="135"/>
      <c r="H14" s="135"/>
      <c r="I14" s="135"/>
      <c r="J14" s="135"/>
      <c r="K14" s="135"/>
      <c r="L14" s="160"/>
      <c r="M14" s="160"/>
      <c r="O14" s="160"/>
      <c r="P14" s="160"/>
      <c r="Q14" s="160"/>
      <c r="R14" s="144"/>
    </row>
    <row r="15" spans="1:18" ht="15.75" x14ac:dyDescent="0.25">
      <c r="A15" s="130"/>
      <c r="B15" s="139"/>
      <c r="C15" s="140"/>
      <c r="D15" s="145"/>
      <c r="E15" s="130"/>
      <c r="F15" s="143"/>
      <c r="G15" s="135"/>
      <c r="H15" s="135"/>
      <c r="I15" s="135"/>
      <c r="J15" s="135"/>
      <c r="K15" s="135"/>
      <c r="L15" s="160"/>
      <c r="M15" s="160"/>
      <c r="O15" s="160"/>
      <c r="P15" s="160"/>
      <c r="Q15" s="160"/>
      <c r="R15" s="144"/>
    </row>
    <row r="16" spans="1:18" ht="15.75" x14ac:dyDescent="0.25">
      <c r="A16" s="130"/>
      <c r="B16" s="130"/>
      <c r="C16" s="140"/>
      <c r="D16" s="137"/>
      <c r="E16" s="130"/>
      <c r="F16" s="143"/>
      <c r="G16" s="146"/>
      <c r="H16" s="135"/>
      <c r="I16" s="135"/>
      <c r="J16" s="135"/>
      <c r="K16" s="135"/>
      <c r="L16" s="160"/>
      <c r="M16" s="160"/>
      <c r="O16" s="160"/>
      <c r="P16" s="160"/>
      <c r="Q16" s="160"/>
    </row>
    <row r="17" spans="1:17" ht="15.75" x14ac:dyDescent="0.25">
      <c r="A17" s="141"/>
      <c r="B17" s="141"/>
      <c r="C17" s="141"/>
      <c r="D17" s="141"/>
      <c r="E17" s="141"/>
      <c r="F17" s="146"/>
      <c r="G17" s="146"/>
      <c r="H17" s="146"/>
      <c r="I17" s="146"/>
      <c r="J17" s="146"/>
      <c r="K17" s="146"/>
      <c r="L17" s="161"/>
      <c r="M17" s="161"/>
      <c r="O17" s="161"/>
      <c r="P17" s="161"/>
      <c r="Q17" s="161"/>
    </row>
    <row r="18" spans="1:17" ht="15.75" x14ac:dyDescent="0.25">
      <c r="A18" s="141"/>
      <c r="B18" s="141"/>
      <c r="C18" s="141"/>
      <c r="D18" s="141"/>
      <c r="E18" s="141"/>
      <c r="F18" s="146"/>
      <c r="G18" s="146"/>
      <c r="H18" s="146"/>
      <c r="I18" s="146"/>
      <c r="J18" s="146"/>
      <c r="K18" s="146"/>
      <c r="L18" s="161"/>
      <c r="M18" s="161"/>
      <c r="O18" s="161"/>
      <c r="P18" s="161"/>
      <c r="Q18" s="161"/>
    </row>
    <row r="19" spans="1:17" ht="15.75" x14ac:dyDescent="0.25">
      <c r="A19" s="335" t="s">
        <v>128</v>
      </c>
      <c r="B19" s="336"/>
      <c r="C19" s="336"/>
      <c r="D19" s="336"/>
      <c r="E19" s="337"/>
      <c r="F19" s="146">
        <f>SUM(F8:F17)</f>
        <v>6600</v>
      </c>
      <c r="G19" s="146">
        <f>SUM(G8:G13)</f>
        <v>102.5</v>
      </c>
      <c r="H19" s="146"/>
      <c r="I19" s="146"/>
      <c r="J19" s="146"/>
      <c r="K19" s="146">
        <f t="shared" ref="K19:M19" si="5">SUM(K8:K13)</f>
        <v>5602.5</v>
      </c>
      <c r="L19" s="161">
        <f t="shared" si="5"/>
        <v>504.22500000000002</v>
      </c>
      <c r="M19" s="161">
        <f t="shared" si="5"/>
        <v>6106.7250000000004</v>
      </c>
      <c r="O19" s="161">
        <f t="shared" ref="O19:Q19" si="6">SUM(O8:O13)</f>
        <v>2801.25</v>
      </c>
      <c r="P19" s="161">
        <f t="shared" si="6"/>
        <v>283.5</v>
      </c>
      <c r="Q19" s="161">
        <f t="shared" si="6"/>
        <v>3084.75</v>
      </c>
    </row>
    <row r="20" spans="1:17" ht="15.75" x14ac:dyDescent="0.25"/>
    <row r="21" spans="1:17" ht="15.75" x14ac:dyDescent="0.25">
      <c r="K21" s="147"/>
      <c r="O21" s="148"/>
    </row>
    <row r="22" spans="1:17" ht="15.75" x14ac:dyDescent="0.25">
      <c r="A22" s="149" t="s">
        <v>129</v>
      </c>
    </row>
    <row r="23" spans="1:17" ht="15.75" x14ac:dyDescent="0.25">
      <c r="A23" s="129" t="s">
        <v>130</v>
      </c>
    </row>
    <row r="24" spans="1:17" ht="15.75" x14ac:dyDescent="0.25">
      <c r="A24" s="129" t="s">
        <v>131</v>
      </c>
    </row>
    <row r="25" spans="1:17" ht="15.75" x14ac:dyDescent="0.25"/>
    <row r="26" spans="1:17" ht="15.75" x14ac:dyDescent="0.25"/>
    <row r="27" spans="1:17" ht="15.75" x14ac:dyDescent="0.25"/>
    <row r="28" spans="1:17" ht="15.75" x14ac:dyDescent="0.25"/>
    <row r="29" spans="1:17" ht="15.75" x14ac:dyDescent="0.25"/>
    <row r="30" spans="1:17" ht="15.75" x14ac:dyDescent="0.25"/>
    <row r="31" spans="1:17" ht="15.75" x14ac:dyDescent="0.25"/>
    <row r="32" spans="1:17" ht="15.75" x14ac:dyDescent="0.25"/>
    <row r="33" ht="15.75" x14ac:dyDescent="0.25"/>
    <row r="34" ht="15.75" x14ac:dyDescent="0.25"/>
    <row r="35" ht="15.75" x14ac:dyDescent="0.25"/>
    <row r="36" ht="15.75" x14ac:dyDescent="0.25"/>
    <row r="37" ht="15.75" x14ac:dyDescent="0.25"/>
    <row r="38" ht="15.75" x14ac:dyDescent="0.25"/>
    <row r="39" ht="15.75" x14ac:dyDescent="0.25"/>
    <row r="40" ht="15.75" x14ac:dyDescent="0.25"/>
    <row r="41" ht="15.75" x14ac:dyDescent="0.25"/>
    <row r="42" ht="15.75" x14ac:dyDescent="0.25"/>
    <row r="43" ht="15.75" x14ac:dyDescent="0.25"/>
    <row r="44" ht="15.75" x14ac:dyDescent="0.25"/>
    <row r="45" ht="15.75" x14ac:dyDescent="0.25"/>
    <row r="46" ht="15.75" x14ac:dyDescent="0.25"/>
    <row r="47" ht="15.75" x14ac:dyDescent="0.25"/>
    <row r="48" ht="15.75" x14ac:dyDescent="0.25"/>
    <row r="49" ht="15.75" x14ac:dyDescent="0.25"/>
    <row r="50" ht="15.75" x14ac:dyDescent="0.25"/>
    <row r="51" ht="15.75" x14ac:dyDescent="0.25"/>
    <row r="52" ht="15.75" x14ac:dyDescent="0.25"/>
    <row r="53" ht="15.75" x14ac:dyDescent="0.25"/>
    <row r="54" ht="15.75" x14ac:dyDescent="0.25"/>
    <row r="55" ht="15.75" x14ac:dyDescent="0.25"/>
    <row r="56" ht="15.75" x14ac:dyDescent="0.25"/>
    <row r="57" ht="15.75" x14ac:dyDescent="0.25"/>
    <row r="58" ht="15.75" x14ac:dyDescent="0.25"/>
    <row r="59" ht="15.75" x14ac:dyDescent="0.25"/>
    <row r="60" ht="15.75" x14ac:dyDescent="0.25"/>
    <row r="61" ht="15.75" x14ac:dyDescent="0.25"/>
    <row r="62" ht="15.75" x14ac:dyDescent="0.25"/>
    <row r="63" ht="15.75" x14ac:dyDescent="0.25"/>
    <row r="64" ht="15.75" x14ac:dyDescent="0.25"/>
    <row r="65" ht="15.75" x14ac:dyDescent="0.25"/>
    <row r="66" ht="15.75" x14ac:dyDescent="0.25"/>
    <row r="67" ht="15.75" x14ac:dyDescent="0.25"/>
    <row r="68" ht="15.75" x14ac:dyDescent="0.25"/>
    <row r="69" ht="15.75" x14ac:dyDescent="0.25"/>
    <row r="70" ht="15.75" x14ac:dyDescent="0.25"/>
    <row r="71" ht="15.75" x14ac:dyDescent="0.25"/>
    <row r="72" ht="15.75" x14ac:dyDescent="0.25"/>
    <row r="73" ht="15.75" x14ac:dyDescent="0.25"/>
    <row r="74" ht="15.75" x14ac:dyDescent="0.25"/>
    <row r="75" ht="15.75" x14ac:dyDescent="0.25"/>
    <row r="76" ht="15.75" x14ac:dyDescent="0.25"/>
    <row r="77" ht="15.75" x14ac:dyDescent="0.25"/>
    <row r="78" ht="15.75" x14ac:dyDescent="0.25"/>
    <row r="79" ht="15.75" x14ac:dyDescent="0.25"/>
    <row r="80" ht="15.75" x14ac:dyDescent="0.25"/>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row r="93" ht="15.75" x14ac:dyDescent="0.25"/>
    <row r="94" ht="15.75" x14ac:dyDescent="0.25"/>
    <row r="95" ht="15.75" x14ac:dyDescent="0.25"/>
    <row r="96" ht="15.75" x14ac:dyDescent="0.25"/>
    <row r="97" ht="15.75" x14ac:dyDescent="0.25"/>
    <row r="98" ht="15.75" x14ac:dyDescent="0.25"/>
    <row r="99" ht="15.75" x14ac:dyDescent="0.25"/>
    <row r="100" ht="15.75" x14ac:dyDescent="0.25"/>
    <row r="101" ht="15.75" x14ac:dyDescent="0.25"/>
    <row r="102" ht="15.75" x14ac:dyDescent="0.25"/>
    <row r="103" ht="15.75" x14ac:dyDescent="0.25"/>
    <row r="104" ht="15.75" x14ac:dyDescent="0.25"/>
    <row r="105" ht="15.75" x14ac:dyDescent="0.25"/>
    <row r="106" ht="15.75" x14ac:dyDescent="0.25"/>
    <row r="107" ht="15.75" x14ac:dyDescent="0.25"/>
    <row r="108" ht="15.75" x14ac:dyDescent="0.25"/>
    <row r="109" ht="15.75" x14ac:dyDescent="0.25"/>
    <row r="110" ht="15.75" x14ac:dyDescent="0.25"/>
    <row r="111" ht="15.75" x14ac:dyDescent="0.25"/>
    <row r="112" ht="15.75" x14ac:dyDescent="0.25"/>
    <row r="113" ht="15.75" x14ac:dyDescent="0.25"/>
    <row r="114" ht="15.75" x14ac:dyDescent="0.25"/>
    <row r="115" ht="15.75" x14ac:dyDescent="0.25"/>
    <row r="116" ht="15.75" x14ac:dyDescent="0.25"/>
    <row r="117" ht="15.75" x14ac:dyDescent="0.25"/>
    <row r="118" ht="15.75" x14ac:dyDescent="0.25"/>
    <row r="119" ht="15.75" x14ac:dyDescent="0.25"/>
    <row r="120" ht="15.75" x14ac:dyDescent="0.25"/>
    <row r="121" ht="15.75" x14ac:dyDescent="0.25"/>
    <row r="122" ht="15.75" x14ac:dyDescent="0.25"/>
    <row r="123" ht="15.75" x14ac:dyDescent="0.25"/>
    <row r="124" ht="15.75" x14ac:dyDescent="0.25"/>
    <row r="125" ht="15.75" x14ac:dyDescent="0.25"/>
    <row r="126" ht="15.75" x14ac:dyDescent="0.25"/>
    <row r="127" ht="15.75" x14ac:dyDescent="0.25"/>
    <row r="128" ht="15.75" x14ac:dyDescent="0.25"/>
    <row r="129" ht="15.75" x14ac:dyDescent="0.25"/>
    <row r="130" ht="15.75" x14ac:dyDescent="0.25"/>
    <row r="131" ht="15.75" x14ac:dyDescent="0.25"/>
    <row r="132" ht="15.75" x14ac:dyDescent="0.25"/>
    <row r="133" ht="15.75" x14ac:dyDescent="0.25"/>
    <row r="134" ht="15.75" x14ac:dyDescent="0.25"/>
    <row r="135" ht="15.75" x14ac:dyDescent="0.25"/>
    <row r="136" ht="15.75" x14ac:dyDescent="0.25"/>
    <row r="137" ht="15.75" x14ac:dyDescent="0.25"/>
    <row r="138" ht="15.75" x14ac:dyDescent="0.25"/>
    <row r="139" ht="15.75" x14ac:dyDescent="0.25"/>
    <row r="140" ht="15.75" x14ac:dyDescent="0.25"/>
    <row r="141" ht="15.75" x14ac:dyDescent="0.25"/>
    <row r="142" ht="15.75" x14ac:dyDescent="0.25"/>
    <row r="143" ht="15.75" x14ac:dyDescent="0.25"/>
    <row r="144" ht="15.75" x14ac:dyDescent="0.25"/>
    <row r="145" ht="15.75" x14ac:dyDescent="0.25"/>
    <row r="146" ht="15.75" x14ac:dyDescent="0.25"/>
    <row r="147" ht="15.75" x14ac:dyDescent="0.25"/>
    <row r="148" ht="15.75" x14ac:dyDescent="0.25"/>
    <row r="149" ht="15.75" x14ac:dyDescent="0.25"/>
    <row r="150" ht="15.75" x14ac:dyDescent="0.25"/>
    <row r="151" ht="15.75" x14ac:dyDescent="0.25"/>
    <row r="152" ht="15.75" x14ac:dyDescent="0.25"/>
    <row r="153" ht="15.75" x14ac:dyDescent="0.25"/>
    <row r="154" ht="15.75" x14ac:dyDescent="0.25"/>
    <row r="155" ht="15.75" x14ac:dyDescent="0.25"/>
    <row r="156" ht="15.75" x14ac:dyDescent="0.25"/>
    <row r="157" ht="15.75" x14ac:dyDescent="0.25"/>
    <row r="158" ht="15.75" x14ac:dyDescent="0.25"/>
    <row r="159" ht="15.75" x14ac:dyDescent="0.25"/>
    <row r="160" ht="15.75" x14ac:dyDescent="0.25"/>
    <row r="161" ht="15.75" x14ac:dyDescent="0.25"/>
    <row r="162" ht="15.75" x14ac:dyDescent="0.25"/>
    <row r="163" ht="15.75" x14ac:dyDescent="0.25"/>
    <row r="164" ht="15.75" x14ac:dyDescent="0.25"/>
    <row r="165" ht="15.75" x14ac:dyDescent="0.25"/>
    <row r="166" ht="15.75" x14ac:dyDescent="0.25"/>
    <row r="167" ht="15.75" x14ac:dyDescent="0.25"/>
    <row r="168" ht="15.75" x14ac:dyDescent="0.25"/>
    <row r="169" ht="15.75" x14ac:dyDescent="0.25"/>
    <row r="170" ht="15.75" x14ac:dyDescent="0.25"/>
    <row r="171" ht="15.75" x14ac:dyDescent="0.25"/>
    <row r="172" ht="15.75" x14ac:dyDescent="0.25"/>
    <row r="173" ht="15.75" x14ac:dyDescent="0.25"/>
    <row r="174" ht="15.75" x14ac:dyDescent="0.25"/>
    <row r="175" ht="15.75" x14ac:dyDescent="0.25"/>
    <row r="176" ht="15.75" x14ac:dyDescent="0.25"/>
    <row r="177" ht="15.75" x14ac:dyDescent="0.25"/>
    <row r="178" ht="15.75" x14ac:dyDescent="0.25"/>
    <row r="179" ht="15.75" x14ac:dyDescent="0.25"/>
    <row r="180" ht="15.75" x14ac:dyDescent="0.25"/>
    <row r="181" ht="15.75" x14ac:dyDescent="0.25"/>
    <row r="182" ht="15.75" x14ac:dyDescent="0.25"/>
    <row r="183" ht="15.75" x14ac:dyDescent="0.25"/>
    <row r="184" ht="15.75" x14ac:dyDescent="0.25"/>
    <row r="185" ht="15.75" x14ac:dyDescent="0.25"/>
    <row r="186" ht="15.75" x14ac:dyDescent="0.25"/>
    <row r="187" ht="15.75" x14ac:dyDescent="0.25"/>
    <row r="188" ht="15.75" x14ac:dyDescent="0.25"/>
    <row r="189" ht="15.75" x14ac:dyDescent="0.25"/>
    <row r="190" ht="15.75" x14ac:dyDescent="0.25"/>
    <row r="191" ht="15.75" x14ac:dyDescent="0.25"/>
    <row r="192" ht="15.75" x14ac:dyDescent="0.25"/>
    <row r="193" ht="15.75" x14ac:dyDescent="0.25"/>
    <row r="194" ht="15.75" x14ac:dyDescent="0.25"/>
    <row r="195" ht="15.75" x14ac:dyDescent="0.25"/>
    <row r="196" ht="15.75" x14ac:dyDescent="0.25"/>
    <row r="197" ht="15.75" x14ac:dyDescent="0.25"/>
    <row r="198" ht="15.75" x14ac:dyDescent="0.25"/>
    <row r="199" ht="15.75" x14ac:dyDescent="0.25"/>
    <row r="200" ht="15.75" x14ac:dyDescent="0.25"/>
    <row r="201" ht="15.75" x14ac:dyDescent="0.25"/>
    <row r="202" ht="15.75" x14ac:dyDescent="0.25"/>
    <row r="203" ht="15.75" x14ac:dyDescent="0.25"/>
    <row r="204" ht="15.75" x14ac:dyDescent="0.25"/>
    <row r="205" ht="15.75" x14ac:dyDescent="0.25"/>
    <row r="206" ht="15.75" x14ac:dyDescent="0.25"/>
    <row r="207" ht="15.75" x14ac:dyDescent="0.25"/>
    <row r="208" ht="15.75" x14ac:dyDescent="0.25"/>
    <row r="209" ht="15.75" x14ac:dyDescent="0.25"/>
    <row r="210" ht="15.75" x14ac:dyDescent="0.25"/>
    <row r="211" ht="15.75" x14ac:dyDescent="0.25"/>
    <row r="212" ht="15.75" x14ac:dyDescent="0.25"/>
    <row r="213" ht="15.75" x14ac:dyDescent="0.25"/>
    <row r="214" ht="15.75" x14ac:dyDescent="0.25"/>
    <row r="215" ht="15.75" x14ac:dyDescent="0.25"/>
    <row r="216" ht="15.75" x14ac:dyDescent="0.25"/>
    <row r="217" ht="15.75" x14ac:dyDescent="0.25"/>
    <row r="218" ht="15.75" x14ac:dyDescent="0.25"/>
    <row r="219" ht="15.75" x14ac:dyDescent="0.25"/>
    <row r="220" ht="15.75" x14ac:dyDescent="0.25"/>
    <row r="221" ht="15.75" x14ac:dyDescent="0.25"/>
    <row r="222" ht="15.75" x14ac:dyDescent="0.25"/>
    <row r="223" ht="15.75" x14ac:dyDescent="0.25"/>
    <row r="224" ht="15.75" x14ac:dyDescent="0.25"/>
    <row r="225" ht="15.75" x14ac:dyDescent="0.25"/>
    <row r="226" ht="15.75" x14ac:dyDescent="0.25"/>
    <row r="227" ht="15.75" x14ac:dyDescent="0.25"/>
    <row r="228" ht="15.75" x14ac:dyDescent="0.25"/>
    <row r="229" ht="15.75" x14ac:dyDescent="0.25"/>
    <row r="230" ht="15.75" x14ac:dyDescent="0.25"/>
    <row r="231" ht="15.75" x14ac:dyDescent="0.25"/>
    <row r="232" ht="15.75" x14ac:dyDescent="0.25"/>
    <row r="233" ht="15.75" x14ac:dyDescent="0.25"/>
    <row r="234" ht="15.75" x14ac:dyDescent="0.25"/>
    <row r="235" ht="15.75" x14ac:dyDescent="0.25"/>
    <row r="236" ht="15.75" x14ac:dyDescent="0.25"/>
    <row r="237" ht="15.75" x14ac:dyDescent="0.25"/>
    <row r="238" ht="15.75" x14ac:dyDescent="0.25"/>
    <row r="239" ht="15.75" x14ac:dyDescent="0.25"/>
    <row r="240" ht="15.75" x14ac:dyDescent="0.25"/>
    <row r="241" ht="15.75" x14ac:dyDescent="0.25"/>
    <row r="242" ht="15.75" x14ac:dyDescent="0.25"/>
    <row r="243" ht="15.75" x14ac:dyDescent="0.25"/>
    <row r="244" ht="15.75" x14ac:dyDescent="0.25"/>
    <row r="245" ht="15.75" x14ac:dyDescent="0.25"/>
    <row r="246" ht="15.75" x14ac:dyDescent="0.25"/>
    <row r="247" ht="15.75" x14ac:dyDescent="0.25"/>
    <row r="248" ht="15.75" x14ac:dyDescent="0.25"/>
    <row r="249" ht="15.75" x14ac:dyDescent="0.25"/>
    <row r="250" ht="15.75" x14ac:dyDescent="0.25"/>
    <row r="251" ht="15.75" x14ac:dyDescent="0.25"/>
    <row r="252" ht="15.75" x14ac:dyDescent="0.25"/>
    <row r="253" ht="15.75" x14ac:dyDescent="0.25"/>
    <row r="254" ht="15.75" x14ac:dyDescent="0.25"/>
    <row r="255" ht="15.75" x14ac:dyDescent="0.25"/>
    <row r="256" ht="15.75" x14ac:dyDescent="0.25"/>
    <row r="257" ht="15.75" x14ac:dyDescent="0.25"/>
    <row r="258" ht="15.75" x14ac:dyDescent="0.25"/>
    <row r="259" ht="15.75" x14ac:dyDescent="0.25"/>
    <row r="260" ht="15.75" x14ac:dyDescent="0.25"/>
    <row r="261" ht="15.75" x14ac:dyDescent="0.25"/>
    <row r="262" ht="15.75" x14ac:dyDescent="0.25"/>
    <row r="263" ht="15.75" x14ac:dyDescent="0.25"/>
    <row r="264" ht="15.75" x14ac:dyDescent="0.25"/>
    <row r="265" ht="15.75" x14ac:dyDescent="0.25"/>
    <row r="266" ht="15.75" x14ac:dyDescent="0.25"/>
    <row r="267" ht="15.75" x14ac:dyDescent="0.25"/>
    <row r="268" ht="15.75" x14ac:dyDescent="0.25"/>
    <row r="269" ht="15.75" x14ac:dyDescent="0.25"/>
    <row r="270" ht="15.75" x14ac:dyDescent="0.25"/>
    <row r="271" ht="15.75" x14ac:dyDescent="0.25"/>
    <row r="272" ht="15.75" x14ac:dyDescent="0.25"/>
    <row r="273" ht="15.75" x14ac:dyDescent="0.25"/>
    <row r="274" ht="15.75" x14ac:dyDescent="0.25"/>
    <row r="275" ht="15.75" x14ac:dyDescent="0.25"/>
    <row r="276" ht="15.75" x14ac:dyDescent="0.25"/>
    <row r="277" ht="15.75" x14ac:dyDescent="0.25"/>
    <row r="278" ht="15.75" x14ac:dyDescent="0.25"/>
    <row r="279" ht="15.75" x14ac:dyDescent="0.25"/>
    <row r="280" ht="15.75" x14ac:dyDescent="0.25"/>
    <row r="281" ht="15.75" x14ac:dyDescent="0.25"/>
    <row r="282" ht="15.75" x14ac:dyDescent="0.25"/>
    <row r="283" ht="15.75" x14ac:dyDescent="0.25"/>
    <row r="284" ht="15.75" x14ac:dyDescent="0.25"/>
    <row r="285" ht="15.75" x14ac:dyDescent="0.25"/>
    <row r="286" ht="15.75" x14ac:dyDescent="0.25"/>
    <row r="287" ht="15.75" x14ac:dyDescent="0.25"/>
    <row r="288" ht="15.75" x14ac:dyDescent="0.25"/>
    <row r="289" ht="15.75" x14ac:dyDescent="0.25"/>
    <row r="290" ht="15.75" x14ac:dyDescent="0.25"/>
    <row r="291" ht="15.75" x14ac:dyDescent="0.25"/>
    <row r="292" ht="15.75" x14ac:dyDescent="0.25"/>
    <row r="293" ht="15.75" x14ac:dyDescent="0.25"/>
    <row r="294" ht="15.75" x14ac:dyDescent="0.25"/>
    <row r="295" ht="15.75" x14ac:dyDescent="0.25"/>
    <row r="296" ht="15.75" x14ac:dyDescent="0.25"/>
    <row r="297" ht="15.75" x14ac:dyDescent="0.25"/>
    <row r="298" ht="15.75" x14ac:dyDescent="0.25"/>
    <row r="299" ht="15.75" x14ac:dyDescent="0.25"/>
    <row r="300" ht="15.75" x14ac:dyDescent="0.25"/>
    <row r="301" ht="15.75" x14ac:dyDescent="0.25"/>
    <row r="302" ht="15.75" x14ac:dyDescent="0.25"/>
    <row r="303" ht="15.75" x14ac:dyDescent="0.25"/>
    <row r="304" ht="15.75" x14ac:dyDescent="0.25"/>
    <row r="305" ht="15.75" x14ac:dyDescent="0.25"/>
    <row r="306" ht="15.75" x14ac:dyDescent="0.25"/>
    <row r="307" ht="15.75" x14ac:dyDescent="0.25"/>
    <row r="308" ht="15.75" x14ac:dyDescent="0.25"/>
    <row r="309" ht="15.75" x14ac:dyDescent="0.25"/>
    <row r="310" ht="15.75" x14ac:dyDescent="0.25"/>
    <row r="311" ht="15.75" x14ac:dyDescent="0.25"/>
    <row r="312" ht="15.75" x14ac:dyDescent="0.25"/>
    <row r="313" ht="15.75" x14ac:dyDescent="0.25"/>
    <row r="314" ht="15.75" x14ac:dyDescent="0.25"/>
    <row r="315" ht="15.75" x14ac:dyDescent="0.25"/>
    <row r="316" ht="15.75" x14ac:dyDescent="0.25"/>
    <row r="317" ht="15.75" x14ac:dyDescent="0.25"/>
    <row r="318" ht="15.75" x14ac:dyDescent="0.25"/>
    <row r="319" ht="15.75" x14ac:dyDescent="0.25"/>
    <row r="320" ht="15.75" x14ac:dyDescent="0.25"/>
    <row r="321" ht="15.75" x14ac:dyDescent="0.25"/>
    <row r="322" ht="15.75" x14ac:dyDescent="0.25"/>
    <row r="323" ht="15.75" x14ac:dyDescent="0.25"/>
    <row r="324" ht="15.75" x14ac:dyDescent="0.25"/>
    <row r="325" ht="15.75" x14ac:dyDescent="0.25"/>
    <row r="326" ht="15.75" x14ac:dyDescent="0.25"/>
    <row r="327" ht="15.75" x14ac:dyDescent="0.25"/>
    <row r="328" ht="15.75" x14ac:dyDescent="0.25"/>
    <row r="329" ht="15.75" x14ac:dyDescent="0.25"/>
    <row r="330" ht="15.75" x14ac:dyDescent="0.25"/>
    <row r="331" ht="15.75" x14ac:dyDescent="0.25"/>
    <row r="332" ht="15.75" x14ac:dyDescent="0.25"/>
    <row r="333" ht="15.75" x14ac:dyDescent="0.25"/>
    <row r="334" ht="15.75" x14ac:dyDescent="0.25"/>
    <row r="335" ht="15.75" x14ac:dyDescent="0.25"/>
    <row r="336" ht="15.75" x14ac:dyDescent="0.25"/>
    <row r="337" ht="15.75" x14ac:dyDescent="0.25"/>
    <row r="338" ht="15.75" x14ac:dyDescent="0.25"/>
    <row r="339" ht="15.75" x14ac:dyDescent="0.25"/>
    <row r="340" ht="15.75" x14ac:dyDescent="0.25"/>
    <row r="341" ht="15.75" x14ac:dyDescent="0.25"/>
    <row r="342" ht="15.75" x14ac:dyDescent="0.25"/>
    <row r="343" ht="15.75" x14ac:dyDescent="0.25"/>
    <row r="344" ht="15.75" x14ac:dyDescent="0.25"/>
    <row r="345" ht="15.75" x14ac:dyDescent="0.25"/>
    <row r="346" ht="15.75" x14ac:dyDescent="0.25"/>
    <row r="347" ht="15.75" x14ac:dyDescent="0.25"/>
    <row r="348" ht="15.75" x14ac:dyDescent="0.25"/>
    <row r="349" ht="15.75" x14ac:dyDescent="0.25"/>
    <row r="350" ht="15.75" x14ac:dyDescent="0.25"/>
    <row r="351" ht="15.75" x14ac:dyDescent="0.25"/>
    <row r="352" ht="15.75" x14ac:dyDescent="0.25"/>
    <row r="353" ht="15.75" x14ac:dyDescent="0.25"/>
    <row r="354" ht="15.75" x14ac:dyDescent="0.25"/>
    <row r="355" ht="15.75" x14ac:dyDescent="0.25"/>
    <row r="356" ht="15.75" x14ac:dyDescent="0.25"/>
    <row r="357" ht="15.75" x14ac:dyDescent="0.25"/>
    <row r="358" ht="15.75" x14ac:dyDescent="0.25"/>
    <row r="359" ht="15.75" x14ac:dyDescent="0.25"/>
    <row r="360" ht="15.75" x14ac:dyDescent="0.25"/>
    <row r="361" ht="15.75" x14ac:dyDescent="0.25"/>
    <row r="362" ht="15.75" x14ac:dyDescent="0.25"/>
    <row r="363" ht="15.75" x14ac:dyDescent="0.25"/>
    <row r="364" ht="15.75" x14ac:dyDescent="0.25"/>
    <row r="365" ht="15.75" x14ac:dyDescent="0.25"/>
    <row r="366" ht="15.75" x14ac:dyDescent="0.25"/>
    <row r="367" ht="15.75" x14ac:dyDescent="0.25"/>
    <row r="368" ht="15.75" x14ac:dyDescent="0.25"/>
    <row r="369" ht="15.75" x14ac:dyDescent="0.25"/>
    <row r="370" ht="15.75" x14ac:dyDescent="0.25"/>
    <row r="371" ht="15.75" x14ac:dyDescent="0.25"/>
    <row r="372" ht="15.75" x14ac:dyDescent="0.25"/>
    <row r="373" ht="15.75" x14ac:dyDescent="0.25"/>
    <row r="374" ht="15.75" x14ac:dyDescent="0.25"/>
    <row r="375" ht="15.75" x14ac:dyDescent="0.25"/>
    <row r="376" ht="15.75" x14ac:dyDescent="0.25"/>
    <row r="377" ht="15.75" x14ac:dyDescent="0.25"/>
    <row r="378" ht="15.75" x14ac:dyDescent="0.25"/>
    <row r="379" ht="15.75" x14ac:dyDescent="0.25"/>
    <row r="380" ht="15.75" x14ac:dyDescent="0.25"/>
    <row r="381" ht="15.75" x14ac:dyDescent="0.25"/>
    <row r="382" ht="15.75" x14ac:dyDescent="0.25"/>
    <row r="383" ht="15.75" x14ac:dyDescent="0.25"/>
    <row r="384" ht="15.75" x14ac:dyDescent="0.25"/>
    <row r="385" ht="15.75" x14ac:dyDescent="0.25"/>
    <row r="386" ht="15.75" x14ac:dyDescent="0.25"/>
    <row r="387" ht="15.75" x14ac:dyDescent="0.25"/>
    <row r="388" ht="15.75" x14ac:dyDescent="0.25"/>
    <row r="389" ht="15.75" x14ac:dyDescent="0.25"/>
    <row r="390" ht="15.75" x14ac:dyDescent="0.25"/>
    <row r="391" ht="15.75" x14ac:dyDescent="0.25"/>
    <row r="392" ht="15.75" x14ac:dyDescent="0.25"/>
    <row r="393" ht="15.75" x14ac:dyDescent="0.25"/>
    <row r="394" ht="15.75" x14ac:dyDescent="0.25"/>
    <row r="395" ht="15.75" x14ac:dyDescent="0.25"/>
    <row r="396" ht="15.75" x14ac:dyDescent="0.25"/>
    <row r="397" ht="15.75" x14ac:dyDescent="0.25"/>
    <row r="398" ht="15.75" x14ac:dyDescent="0.25"/>
    <row r="399" ht="15.75" x14ac:dyDescent="0.25"/>
    <row r="400" ht="15.75" x14ac:dyDescent="0.25"/>
    <row r="401" ht="15.75" x14ac:dyDescent="0.25"/>
    <row r="402" ht="15.75" x14ac:dyDescent="0.25"/>
    <row r="403" ht="15.75" x14ac:dyDescent="0.25"/>
    <row r="404" ht="15.75" x14ac:dyDescent="0.25"/>
    <row r="405" ht="15.75" x14ac:dyDescent="0.25"/>
    <row r="406" ht="15.75" x14ac:dyDescent="0.25"/>
    <row r="407" ht="15.75" x14ac:dyDescent="0.25"/>
    <row r="408" ht="15.75" x14ac:dyDescent="0.25"/>
    <row r="409" ht="15.75" x14ac:dyDescent="0.25"/>
    <row r="410" ht="15.75" x14ac:dyDescent="0.25"/>
    <row r="411" ht="15.75" x14ac:dyDescent="0.25"/>
    <row r="412" ht="15.75" x14ac:dyDescent="0.25"/>
    <row r="413" ht="15.75" x14ac:dyDescent="0.25"/>
    <row r="414" ht="15.75" x14ac:dyDescent="0.25"/>
    <row r="415" ht="15.75" x14ac:dyDescent="0.25"/>
    <row r="416" ht="15.75" x14ac:dyDescent="0.25"/>
    <row r="417" ht="15.75" x14ac:dyDescent="0.25"/>
    <row r="418" ht="15.75" x14ac:dyDescent="0.25"/>
    <row r="419" ht="15.75" x14ac:dyDescent="0.25"/>
    <row r="420" ht="15.75" x14ac:dyDescent="0.25"/>
    <row r="421" ht="15.75" x14ac:dyDescent="0.25"/>
    <row r="422" ht="15.75" x14ac:dyDescent="0.25"/>
    <row r="423" ht="15.75" x14ac:dyDescent="0.25"/>
    <row r="424" ht="15.75" x14ac:dyDescent="0.25"/>
    <row r="425" ht="15.75" x14ac:dyDescent="0.25"/>
    <row r="426" ht="15.75" x14ac:dyDescent="0.25"/>
    <row r="427" ht="15.75" x14ac:dyDescent="0.25"/>
    <row r="428" ht="15.75" x14ac:dyDescent="0.25"/>
    <row r="429" ht="15.75" x14ac:dyDescent="0.25"/>
    <row r="430" ht="15.75" x14ac:dyDescent="0.25"/>
    <row r="431" ht="15.75" x14ac:dyDescent="0.25"/>
    <row r="432" ht="15.75" x14ac:dyDescent="0.25"/>
    <row r="433" ht="15.75" x14ac:dyDescent="0.25"/>
    <row r="434" ht="15.75" x14ac:dyDescent="0.25"/>
    <row r="435" ht="15.75" x14ac:dyDescent="0.25"/>
    <row r="436" ht="15.75" x14ac:dyDescent="0.25"/>
    <row r="437" ht="15.75" x14ac:dyDescent="0.25"/>
    <row r="438" ht="15.75" x14ac:dyDescent="0.25"/>
    <row r="439" ht="15.75" x14ac:dyDescent="0.25"/>
    <row r="440" ht="15.75" x14ac:dyDescent="0.25"/>
    <row r="441" ht="15.75" x14ac:dyDescent="0.25"/>
    <row r="442" ht="15.75" x14ac:dyDescent="0.25"/>
    <row r="443" ht="15.75" x14ac:dyDescent="0.25"/>
    <row r="444" ht="15.75" x14ac:dyDescent="0.25"/>
    <row r="445" ht="15.75" x14ac:dyDescent="0.25"/>
    <row r="446" ht="15.75" x14ac:dyDescent="0.25"/>
    <row r="447" ht="15.75" x14ac:dyDescent="0.25"/>
    <row r="448" ht="15.75" x14ac:dyDescent="0.25"/>
    <row r="449" ht="15.75" x14ac:dyDescent="0.25"/>
    <row r="450" ht="15.75" x14ac:dyDescent="0.25"/>
    <row r="451" ht="15.75" x14ac:dyDescent="0.25"/>
    <row r="452" ht="15.75" x14ac:dyDescent="0.25"/>
    <row r="453" ht="15.75" x14ac:dyDescent="0.25"/>
    <row r="454" ht="15.75" x14ac:dyDescent="0.25"/>
    <row r="455" ht="15.75" x14ac:dyDescent="0.25"/>
    <row r="456" ht="15.75" x14ac:dyDescent="0.25"/>
    <row r="457" ht="15.75" x14ac:dyDescent="0.25"/>
    <row r="458" ht="15.75" x14ac:dyDescent="0.25"/>
    <row r="459" ht="15.75" x14ac:dyDescent="0.25"/>
    <row r="460" ht="15.75" x14ac:dyDescent="0.25"/>
    <row r="461" ht="15.75" x14ac:dyDescent="0.25"/>
    <row r="462" ht="15.75" x14ac:dyDescent="0.25"/>
    <row r="463" ht="15.75" x14ac:dyDescent="0.25"/>
    <row r="464" ht="15.75" x14ac:dyDescent="0.25"/>
    <row r="465" ht="15.75" x14ac:dyDescent="0.25"/>
    <row r="466" ht="15.75" x14ac:dyDescent="0.25"/>
    <row r="467" ht="15.75" x14ac:dyDescent="0.25"/>
    <row r="468" ht="15.75" x14ac:dyDescent="0.25"/>
    <row r="469" ht="15.75" x14ac:dyDescent="0.25"/>
    <row r="470" ht="15.75" x14ac:dyDescent="0.25"/>
    <row r="471" ht="15.75" x14ac:dyDescent="0.25"/>
    <row r="472" ht="15.75" x14ac:dyDescent="0.25"/>
    <row r="473" ht="15.75" x14ac:dyDescent="0.25"/>
    <row r="474" ht="15.75" x14ac:dyDescent="0.25"/>
    <row r="475" ht="15.75" x14ac:dyDescent="0.25"/>
    <row r="476" ht="15.75" x14ac:dyDescent="0.25"/>
    <row r="477" ht="15.75" x14ac:dyDescent="0.25"/>
    <row r="478" ht="15.75" x14ac:dyDescent="0.25"/>
    <row r="479" ht="15.75" x14ac:dyDescent="0.25"/>
    <row r="480" ht="15.75" x14ac:dyDescent="0.25"/>
    <row r="481" ht="15.75" x14ac:dyDescent="0.25"/>
    <row r="482" ht="15.75" x14ac:dyDescent="0.25"/>
    <row r="483" ht="15.75" x14ac:dyDescent="0.25"/>
    <row r="484" ht="15.75" x14ac:dyDescent="0.25"/>
    <row r="485" ht="15.75" x14ac:dyDescent="0.25"/>
    <row r="486" ht="15.75" x14ac:dyDescent="0.25"/>
    <row r="487" ht="15.75" x14ac:dyDescent="0.25"/>
    <row r="488" ht="15.75" x14ac:dyDescent="0.25"/>
    <row r="489" ht="15.75" x14ac:dyDescent="0.25"/>
    <row r="490" ht="15.75" x14ac:dyDescent="0.25"/>
    <row r="491" ht="15.75" x14ac:dyDescent="0.25"/>
    <row r="492" ht="15.75" x14ac:dyDescent="0.25"/>
    <row r="493" ht="15.75" x14ac:dyDescent="0.25"/>
    <row r="494" ht="15.75" x14ac:dyDescent="0.25"/>
    <row r="495" ht="15.75" x14ac:dyDescent="0.25"/>
    <row r="496" ht="15.75" x14ac:dyDescent="0.25"/>
    <row r="497" ht="15.75" x14ac:dyDescent="0.25"/>
    <row r="498" ht="15.75" x14ac:dyDescent="0.25"/>
    <row r="499" ht="15.75" x14ac:dyDescent="0.25"/>
    <row r="500" ht="15.75" x14ac:dyDescent="0.25"/>
    <row r="501" ht="15.75" x14ac:dyDescent="0.25"/>
    <row r="502" ht="15.75" x14ac:dyDescent="0.25"/>
    <row r="503" ht="15.75" x14ac:dyDescent="0.25"/>
    <row r="504" ht="15.75" x14ac:dyDescent="0.25"/>
    <row r="505" ht="15.75" x14ac:dyDescent="0.25"/>
    <row r="506" ht="15.75" x14ac:dyDescent="0.25"/>
    <row r="507" ht="15.75" x14ac:dyDescent="0.25"/>
    <row r="508" ht="15.75" x14ac:dyDescent="0.25"/>
    <row r="509" ht="15.75" x14ac:dyDescent="0.25"/>
    <row r="510" ht="15.75" x14ac:dyDescent="0.25"/>
    <row r="511" ht="15.75" x14ac:dyDescent="0.25"/>
    <row r="512" ht="15.75" x14ac:dyDescent="0.25"/>
    <row r="513" ht="15.75" x14ac:dyDescent="0.25"/>
    <row r="514" ht="15.75" x14ac:dyDescent="0.25"/>
    <row r="515" ht="15.75" x14ac:dyDescent="0.25"/>
    <row r="516" ht="15.75" x14ac:dyDescent="0.25"/>
    <row r="517" ht="15.75" x14ac:dyDescent="0.25"/>
    <row r="518" ht="15.75" x14ac:dyDescent="0.25"/>
    <row r="519" ht="15.75" x14ac:dyDescent="0.25"/>
    <row r="520" ht="15.75" x14ac:dyDescent="0.25"/>
    <row r="521" ht="15.75" x14ac:dyDescent="0.25"/>
    <row r="522" ht="15.75" x14ac:dyDescent="0.25"/>
    <row r="523" ht="15.75" x14ac:dyDescent="0.25"/>
    <row r="524" ht="15.75" x14ac:dyDescent="0.25"/>
    <row r="525" ht="15.75" x14ac:dyDescent="0.25"/>
    <row r="526" ht="15.75" x14ac:dyDescent="0.25"/>
    <row r="527" ht="15.75" x14ac:dyDescent="0.25"/>
    <row r="528" ht="15.75" x14ac:dyDescent="0.25"/>
    <row r="529" ht="15.75" x14ac:dyDescent="0.25"/>
    <row r="530" ht="15.75" x14ac:dyDescent="0.25"/>
    <row r="531" ht="15.75" x14ac:dyDescent="0.25"/>
    <row r="532" ht="15.75" x14ac:dyDescent="0.25"/>
    <row r="533" ht="15.75" x14ac:dyDescent="0.25"/>
    <row r="534" ht="15.75" x14ac:dyDescent="0.25"/>
    <row r="535" ht="15.75" x14ac:dyDescent="0.25"/>
    <row r="536" ht="15.75" x14ac:dyDescent="0.25"/>
    <row r="537" ht="15.75" x14ac:dyDescent="0.25"/>
    <row r="538" ht="15.75" x14ac:dyDescent="0.25"/>
    <row r="539" ht="15.75" x14ac:dyDescent="0.25"/>
    <row r="540" ht="15.75" x14ac:dyDescent="0.25"/>
    <row r="541" ht="15.75" x14ac:dyDescent="0.25"/>
    <row r="542" ht="15.75" x14ac:dyDescent="0.25"/>
    <row r="543" ht="15.75" x14ac:dyDescent="0.25"/>
    <row r="544" ht="15.75" x14ac:dyDescent="0.25"/>
    <row r="545" ht="15.75" x14ac:dyDescent="0.25"/>
    <row r="546" ht="15.75" x14ac:dyDescent="0.25"/>
    <row r="547" ht="15.75" x14ac:dyDescent="0.25"/>
    <row r="548" ht="15.75" x14ac:dyDescent="0.25"/>
    <row r="549" ht="15.75" x14ac:dyDescent="0.25"/>
    <row r="550" ht="15.75" x14ac:dyDescent="0.25"/>
    <row r="551" ht="15.75" x14ac:dyDescent="0.25"/>
    <row r="552" ht="15.75" x14ac:dyDescent="0.25"/>
    <row r="553" ht="15.75" x14ac:dyDescent="0.25"/>
    <row r="554" ht="15.75" x14ac:dyDescent="0.25"/>
    <row r="555" ht="15.75" x14ac:dyDescent="0.25"/>
    <row r="556" ht="15.75" x14ac:dyDescent="0.25"/>
    <row r="557" ht="15.75" x14ac:dyDescent="0.25"/>
    <row r="558" ht="15.75" x14ac:dyDescent="0.25"/>
    <row r="559" ht="15.75" x14ac:dyDescent="0.25"/>
    <row r="560" ht="15.75" x14ac:dyDescent="0.25"/>
    <row r="561" ht="15.75" x14ac:dyDescent="0.25"/>
    <row r="562" ht="15.75" x14ac:dyDescent="0.25"/>
    <row r="563" ht="15.75" x14ac:dyDescent="0.25"/>
    <row r="564" ht="15.75" x14ac:dyDescent="0.25"/>
    <row r="565" ht="15.75" x14ac:dyDescent="0.25"/>
    <row r="566" ht="15.75" x14ac:dyDescent="0.25"/>
    <row r="567" ht="15.75" x14ac:dyDescent="0.25"/>
    <row r="568" ht="15.75" x14ac:dyDescent="0.25"/>
    <row r="569" ht="15.75" x14ac:dyDescent="0.25"/>
    <row r="570" ht="15.75" x14ac:dyDescent="0.25"/>
    <row r="571" ht="15.75" x14ac:dyDescent="0.25"/>
    <row r="572" ht="15.75" x14ac:dyDescent="0.25"/>
    <row r="573" ht="15.75" x14ac:dyDescent="0.25"/>
    <row r="574" ht="15.75" x14ac:dyDescent="0.25"/>
    <row r="575" ht="15.75" x14ac:dyDescent="0.25"/>
    <row r="576" ht="15.75" x14ac:dyDescent="0.25"/>
    <row r="577" ht="15.75" x14ac:dyDescent="0.25"/>
    <row r="578" ht="15.75" x14ac:dyDescent="0.25"/>
    <row r="579" ht="15.75" x14ac:dyDescent="0.25"/>
    <row r="580" ht="15.75" x14ac:dyDescent="0.25"/>
    <row r="581" ht="15.75" x14ac:dyDescent="0.25"/>
    <row r="582" ht="15.75" x14ac:dyDescent="0.25"/>
    <row r="583" ht="15.75" x14ac:dyDescent="0.25"/>
    <row r="584" ht="15.75" x14ac:dyDescent="0.25"/>
    <row r="585" ht="15.75" x14ac:dyDescent="0.25"/>
    <row r="586" ht="15.75" x14ac:dyDescent="0.25"/>
    <row r="587" ht="15.75" x14ac:dyDescent="0.25"/>
    <row r="588" ht="15.75" x14ac:dyDescent="0.25"/>
    <row r="589" ht="15.75" x14ac:dyDescent="0.25"/>
    <row r="590" ht="15.75" x14ac:dyDescent="0.25"/>
    <row r="591" ht="15.75" x14ac:dyDescent="0.25"/>
    <row r="592" ht="15.75" x14ac:dyDescent="0.25"/>
    <row r="593" ht="15.75" x14ac:dyDescent="0.25"/>
    <row r="594" ht="15.75" x14ac:dyDescent="0.25"/>
    <row r="595" ht="15.75" x14ac:dyDescent="0.25"/>
    <row r="596" ht="15.75" x14ac:dyDescent="0.25"/>
    <row r="597" ht="15.75" x14ac:dyDescent="0.25"/>
    <row r="598" ht="15.75" x14ac:dyDescent="0.25"/>
    <row r="599" ht="15.75" x14ac:dyDescent="0.25"/>
    <row r="600" ht="15.75" x14ac:dyDescent="0.25"/>
    <row r="601" ht="15.75" x14ac:dyDescent="0.25"/>
    <row r="602" ht="15.75" x14ac:dyDescent="0.25"/>
    <row r="603" ht="15.75" x14ac:dyDescent="0.25"/>
    <row r="604" ht="15.75" x14ac:dyDescent="0.25"/>
    <row r="605" ht="15.75" x14ac:dyDescent="0.25"/>
    <row r="606" ht="15.75" x14ac:dyDescent="0.25"/>
    <row r="607" ht="15.75" x14ac:dyDescent="0.25"/>
    <row r="608" ht="15.75" x14ac:dyDescent="0.25"/>
    <row r="609" ht="15.75" x14ac:dyDescent="0.25"/>
    <row r="610" ht="15.75" x14ac:dyDescent="0.25"/>
    <row r="611" ht="15.75" x14ac:dyDescent="0.25"/>
    <row r="612" ht="15.75" x14ac:dyDescent="0.25"/>
    <row r="613" ht="15.75" x14ac:dyDescent="0.25"/>
    <row r="614" ht="15.75" x14ac:dyDescent="0.25"/>
    <row r="615" ht="15.75" x14ac:dyDescent="0.25"/>
    <row r="616" ht="15.75" x14ac:dyDescent="0.25"/>
    <row r="617" ht="15.75" x14ac:dyDescent="0.25"/>
    <row r="618" ht="15.75" x14ac:dyDescent="0.25"/>
    <row r="619" ht="15.75" x14ac:dyDescent="0.25"/>
    <row r="620" ht="15.75" x14ac:dyDescent="0.25"/>
    <row r="621" ht="15.75" x14ac:dyDescent="0.25"/>
    <row r="622" ht="15.75" x14ac:dyDescent="0.25"/>
    <row r="623" ht="15.75" x14ac:dyDescent="0.25"/>
    <row r="624" ht="15.75" x14ac:dyDescent="0.25"/>
    <row r="625" ht="15.75" x14ac:dyDescent="0.25"/>
    <row r="626" ht="15.75" x14ac:dyDescent="0.25"/>
    <row r="627" ht="15.75" x14ac:dyDescent="0.25"/>
    <row r="628" ht="15.75" x14ac:dyDescent="0.25"/>
    <row r="629" ht="15.75" x14ac:dyDescent="0.25"/>
    <row r="630" ht="15.75" x14ac:dyDescent="0.25"/>
    <row r="631" ht="15.75" x14ac:dyDescent="0.25"/>
    <row r="632" ht="15.75" x14ac:dyDescent="0.25"/>
    <row r="633" ht="15.75" x14ac:dyDescent="0.25"/>
    <row r="634" ht="15.75" x14ac:dyDescent="0.25"/>
    <row r="635" ht="15.75" x14ac:dyDescent="0.25"/>
    <row r="636" ht="15.75" x14ac:dyDescent="0.25"/>
    <row r="637" ht="15.75" x14ac:dyDescent="0.25"/>
    <row r="638" ht="15.75" x14ac:dyDescent="0.25"/>
    <row r="639" ht="15.75" x14ac:dyDescent="0.25"/>
    <row r="640" ht="15.75" x14ac:dyDescent="0.25"/>
    <row r="641" ht="15.75" x14ac:dyDescent="0.25"/>
    <row r="642" ht="15.75" x14ac:dyDescent="0.25"/>
    <row r="643" ht="15.75" x14ac:dyDescent="0.25"/>
    <row r="644" ht="15.75" x14ac:dyDescent="0.25"/>
    <row r="645" ht="15.75" x14ac:dyDescent="0.25"/>
    <row r="646" ht="15.75" x14ac:dyDescent="0.25"/>
    <row r="647" ht="15.75" x14ac:dyDescent="0.25"/>
    <row r="648" ht="15.75" x14ac:dyDescent="0.25"/>
    <row r="649" ht="15.75" x14ac:dyDescent="0.25"/>
    <row r="650" ht="15.75" x14ac:dyDescent="0.25"/>
    <row r="651" ht="15.75" x14ac:dyDescent="0.25"/>
    <row r="652" ht="15.75" x14ac:dyDescent="0.25"/>
    <row r="653" ht="15.75" x14ac:dyDescent="0.25"/>
    <row r="654" ht="15.75" x14ac:dyDescent="0.25"/>
    <row r="655" ht="15.75" x14ac:dyDescent="0.25"/>
    <row r="656" ht="15.75" x14ac:dyDescent="0.25"/>
    <row r="657" ht="15.75" x14ac:dyDescent="0.25"/>
    <row r="658" ht="15.75" x14ac:dyDescent="0.25"/>
    <row r="659" ht="15.75" x14ac:dyDescent="0.25"/>
    <row r="660" ht="15.75" x14ac:dyDescent="0.25"/>
    <row r="661" ht="15.75" x14ac:dyDescent="0.25"/>
    <row r="662" ht="15.75" x14ac:dyDescent="0.25"/>
    <row r="663" ht="15.75" x14ac:dyDescent="0.25"/>
    <row r="664" ht="15.75" x14ac:dyDescent="0.25"/>
    <row r="665" ht="15.75" x14ac:dyDescent="0.25"/>
    <row r="666" ht="15.75" x14ac:dyDescent="0.25"/>
    <row r="667" ht="15.75" x14ac:dyDescent="0.25"/>
    <row r="668" ht="15.75" x14ac:dyDescent="0.25"/>
    <row r="669" ht="15.75" x14ac:dyDescent="0.25"/>
    <row r="670" ht="15.75" x14ac:dyDescent="0.25"/>
    <row r="671" ht="15.75" x14ac:dyDescent="0.25"/>
    <row r="672" ht="15.75" x14ac:dyDescent="0.25"/>
    <row r="673" ht="15.75" x14ac:dyDescent="0.25"/>
    <row r="674" ht="15.75" x14ac:dyDescent="0.25"/>
    <row r="675" ht="15.75" x14ac:dyDescent="0.25"/>
    <row r="676" ht="15.75" x14ac:dyDescent="0.25"/>
    <row r="677" ht="15.75" x14ac:dyDescent="0.25"/>
    <row r="678" ht="15.75" x14ac:dyDescent="0.25"/>
    <row r="679" ht="15.75" x14ac:dyDescent="0.25"/>
    <row r="680" ht="15.75" x14ac:dyDescent="0.25"/>
    <row r="681" ht="15.75" x14ac:dyDescent="0.25"/>
    <row r="682" ht="15.75" x14ac:dyDescent="0.25"/>
    <row r="683" ht="15.75" x14ac:dyDescent="0.25"/>
    <row r="684" ht="15.75" x14ac:dyDescent="0.25"/>
    <row r="685" ht="15.75" x14ac:dyDescent="0.25"/>
    <row r="686" ht="15.75" x14ac:dyDescent="0.25"/>
    <row r="687" ht="15.75" x14ac:dyDescent="0.25"/>
    <row r="688" ht="15.75" x14ac:dyDescent="0.25"/>
    <row r="689" ht="15.75" x14ac:dyDescent="0.25"/>
    <row r="690" ht="15.75" x14ac:dyDescent="0.25"/>
    <row r="691" ht="15.75" x14ac:dyDescent="0.25"/>
    <row r="692" ht="15.75" x14ac:dyDescent="0.25"/>
    <row r="693" ht="15.75" x14ac:dyDescent="0.25"/>
    <row r="694" ht="15.75" x14ac:dyDescent="0.25"/>
    <row r="695" ht="15.75" x14ac:dyDescent="0.25"/>
    <row r="696" ht="15.75" x14ac:dyDescent="0.25"/>
    <row r="697" ht="15.75" x14ac:dyDescent="0.25"/>
    <row r="698" ht="15.75" x14ac:dyDescent="0.25"/>
    <row r="699" ht="15.75" x14ac:dyDescent="0.25"/>
    <row r="700" ht="15.75" x14ac:dyDescent="0.25"/>
    <row r="701" ht="15.75" x14ac:dyDescent="0.25"/>
    <row r="702" ht="15.75" x14ac:dyDescent="0.25"/>
    <row r="703" ht="15.75" x14ac:dyDescent="0.25"/>
    <row r="704" ht="15.75" x14ac:dyDescent="0.25"/>
    <row r="705" ht="15.75" x14ac:dyDescent="0.25"/>
    <row r="706" ht="15.75" x14ac:dyDescent="0.25"/>
    <row r="707" ht="15.75" x14ac:dyDescent="0.25"/>
    <row r="708" ht="15.75" x14ac:dyDescent="0.25"/>
    <row r="709" ht="15.75" x14ac:dyDescent="0.25"/>
    <row r="710" ht="15.75" x14ac:dyDescent="0.25"/>
    <row r="711" ht="15.75" x14ac:dyDescent="0.25"/>
    <row r="712" ht="15.75" x14ac:dyDescent="0.25"/>
    <row r="713" ht="15.75" x14ac:dyDescent="0.25"/>
    <row r="714" ht="15.75" x14ac:dyDescent="0.25"/>
    <row r="715" ht="15.75" x14ac:dyDescent="0.25"/>
    <row r="716" ht="15.75" x14ac:dyDescent="0.25"/>
    <row r="717" ht="15.75" x14ac:dyDescent="0.25"/>
    <row r="718" ht="15.75" x14ac:dyDescent="0.25"/>
    <row r="719" ht="15.75" x14ac:dyDescent="0.25"/>
    <row r="720" ht="15.75" x14ac:dyDescent="0.25"/>
    <row r="721" ht="15.75" x14ac:dyDescent="0.25"/>
    <row r="722" ht="15.75" x14ac:dyDescent="0.25"/>
    <row r="723" ht="15.75" x14ac:dyDescent="0.25"/>
    <row r="724" ht="15.75" x14ac:dyDescent="0.25"/>
    <row r="725" ht="15.75" x14ac:dyDescent="0.25"/>
    <row r="726" ht="15.75" x14ac:dyDescent="0.25"/>
    <row r="727" ht="15.75" x14ac:dyDescent="0.25"/>
    <row r="728" ht="15.75" x14ac:dyDescent="0.25"/>
    <row r="729" ht="15.75" x14ac:dyDescent="0.25"/>
    <row r="730" ht="15.75" x14ac:dyDescent="0.25"/>
    <row r="731" ht="15.75" x14ac:dyDescent="0.25"/>
    <row r="732" ht="15.75" x14ac:dyDescent="0.25"/>
    <row r="733" ht="15.75" x14ac:dyDescent="0.25"/>
    <row r="734" ht="15.75" x14ac:dyDescent="0.25"/>
    <row r="735" ht="15.75" x14ac:dyDescent="0.25"/>
    <row r="736" ht="15.75" x14ac:dyDescent="0.25"/>
    <row r="737" ht="15.75" x14ac:dyDescent="0.25"/>
    <row r="738" ht="15.75" x14ac:dyDescent="0.25"/>
    <row r="739" ht="15.75" x14ac:dyDescent="0.25"/>
    <row r="740" ht="15.75" x14ac:dyDescent="0.25"/>
    <row r="741" ht="15.75" x14ac:dyDescent="0.25"/>
    <row r="742" ht="15.75" x14ac:dyDescent="0.25"/>
    <row r="743" ht="15.75" x14ac:dyDescent="0.25"/>
    <row r="744" ht="15.75" x14ac:dyDescent="0.25"/>
    <row r="745" ht="15.75" x14ac:dyDescent="0.25"/>
    <row r="746" ht="15.75" x14ac:dyDescent="0.25"/>
    <row r="747" ht="15.75" x14ac:dyDescent="0.25"/>
    <row r="748" ht="15.75" x14ac:dyDescent="0.25"/>
    <row r="749" ht="15.75" x14ac:dyDescent="0.25"/>
    <row r="750" ht="15.75" x14ac:dyDescent="0.25"/>
    <row r="751" ht="15.75" x14ac:dyDescent="0.25"/>
    <row r="752" ht="15.75" x14ac:dyDescent="0.25"/>
    <row r="753" ht="15.75" x14ac:dyDescent="0.25"/>
    <row r="754" ht="15.75" x14ac:dyDescent="0.25"/>
    <row r="755" ht="15.75" x14ac:dyDescent="0.25"/>
    <row r="756" ht="15.75" x14ac:dyDescent="0.25"/>
    <row r="757" ht="15.75" x14ac:dyDescent="0.25"/>
    <row r="758" ht="15.75" x14ac:dyDescent="0.25"/>
    <row r="759" ht="15.75" x14ac:dyDescent="0.25"/>
    <row r="760" ht="15.75" x14ac:dyDescent="0.25"/>
    <row r="761" ht="15.75" x14ac:dyDescent="0.25"/>
    <row r="762" ht="15.75" x14ac:dyDescent="0.25"/>
    <row r="763" ht="15.75" x14ac:dyDescent="0.25"/>
    <row r="764" ht="15.75" x14ac:dyDescent="0.25"/>
    <row r="765" ht="15.75" x14ac:dyDescent="0.25"/>
    <row r="766" ht="15.75" x14ac:dyDescent="0.25"/>
    <row r="767" ht="15.75" x14ac:dyDescent="0.25"/>
    <row r="768" ht="15.75" x14ac:dyDescent="0.25"/>
    <row r="769" ht="15.75" x14ac:dyDescent="0.25"/>
    <row r="770" ht="15.75" x14ac:dyDescent="0.25"/>
    <row r="771" ht="15.75" x14ac:dyDescent="0.25"/>
    <row r="772" ht="15.75" x14ac:dyDescent="0.25"/>
    <row r="773" ht="15.75" x14ac:dyDescent="0.25"/>
    <row r="774" ht="15.75" x14ac:dyDescent="0.25"/>
    <row r="775" ht="15.75" x14ac:dyDescent="0.25"/>
    <row r="776" ht="15.75" x14ac:dyDescent="0.25"/>
    <row r="777" ht="15.75" x14ac:dyDescent="0.25"/>
    <row r="778" ht="15.75" x14ac:dyDescent="0.25"/>
    <row r="779" ht="15.75" x14ac:dyDescent="0.25"/>
    <row r="780" ht="15.75" x14ac:dyDescent="0.25"/>
    <row r="781" ht="15.75" x14ac:dyDescent="0.25"/>
    <row r="782" ht="15.75" x14ac:dyDescent="0.25"/>
    <row r="783" ht="15.75" x14ac:dyDescent="0.25"/>
    <row r="784" ht="15.75" x14ac:dyDescent="0.25"/>
    <row r="785" ht="15.75" x14ac:dyDescent="0.25"/>
    <row r="786" ht="15.75" x14ac:dyDescent="0.25"/>
    <row r="787" ht="15.75" x14ac:dyDescent="0.25"/>
    <row r="788" ht="15.75" x14ac:dyDescent="0.25"/>
    <row r="789" ht="15.75" x14ac:dyDescent="0.25"/>
    <row r="790" ht="15.75" x14ac:dyDescent="0.25"/>
    <row r="791" ht="15.75" x14ac:dyDescent="0.25"/>
    <row r="792" ht="15.75" x14ac:dyDescent="0.25"/>
    <row r="793" ht="15.75" x14ac:dyDescent="0.25"/>
    <row r="794" ht="15.75" x14ac:dyDescent="0.25"/>
    <row r="795" ht="15.75" x14ac:dyDescent="0.25"/>
    <row r="796" ht="15.75" x14ac:dyDescent="0.25"/>
    <row r="797" ht="15.75" x14ac:dyDescent="0.25"/>
    <row r="798" ht="15.75" x14ac:dyDescent="0.25"/>
    <row r="799" ht="15.75" x14ac:dyDescent="0.25"/>
    <row r="800" ht="15.75" x14ac:dyDescent="0.25"/>
    <row r="801" ht="15.75" x14ac:dyDescent="0.25"/>
    <row r="802" ht="15.75" x14ac:dyDescent="0.25"/>
    <row r="803" ht="15.75" x14ac:dyDescent="0.25"/>
    <row r="804" ht="15.75" x14ac:dyDescent="0.25"/>
    <row r="805" ht="15.75" x14ac:dyDescent="0.25"/>
    <row r="806" ht="15.75" x14ac:dyDescent="0.25"/>
    <row r="807" ht="15.75" x14ac:dyDescent="0.25"/>
    <row r="808" ht="15.75" x14ac:dyDescent="0.25"/>
    <row r="809" ht="15.75" x14ac:dyDescent="0.25"/>
    <row r="810" ht="15.75" x14ac:dyDescent="0.25"/>
    <row r="811" ht="15.75" x14ac:dyDescent="0.25"/>
    <row r="812" ht="15.75" x14ac:dyDescent="0.25"/>
    <row r="813" ht="15.75" x14ac:dyDescent="0.25"/>
    <row r="814" ht="15.75" x14ac:dyDescent="0.25"/>
    <row r="815" ht="15.75" x14ac:dyDescent="0.25"/>
    <row r="816" ht="15.75" x14ac:dyDescent="0.25"/>
    <row r="817" ht="15.75" x14ac:dyDescent="0.25"/>
    <row r="818" ht="15.75" x14ac:dyDescent="0.25"/>
    <row r="819" ht="15.75" x14ac:dyDescent="0.25"/>
    <row r="820" ht="15.75" x14ac:dyDescent="0.25"/>
    <row r="821" ht="15.75" x14ac:dyDescent="0.25"/>
    <row r="822" ht="15.75" x14ac:dyDescent="0.25"/>
    <row r="823" ht="15.75" x14ac:dyDescent="0.25"/>
    <row r="824" ht="15.75" x14ac:dyDescent="0.25"/>
    <row r="825" ht="15.75" x14ac:dyDescent="0.25"/>
    <row r="826" ht="15.75" x14ac:dyDescent="0.25"/>
    <row r="827" ht="15.75" x14ac:dyDescent="0.25"/>
    <row r="828" ht="15.75" x14ac:dyDescent="0.25"/>
    <row r="829" ht="15.75" x14ac:dyDescent="0.25"/>
    <row r="830" ht="15.75" x14ac:dyDescent="0.25"/>
    <row r="831" ht="15.75" x14ac:dyDescent="0.25"/>
    <row r="832" ht="15.75" x14ac:dyDescent="0.25"/>
    <row r="833" ht="15.75" x14ac:dyDescent="0.25"/>
    <row r="834" ht="15.75" x14ac:dyDescent="0.25"/>
    <row r="835" ht="15.75" x14ac:dyDescent="0.25"/>
    <row r="836" ht="15.75" x14ac:dyDescent="0.25"/>
    <row r="837" ht="15.75" x14ac:dyDescent="0.25"/>
    <row r="838" ht="15.75" x14ac:dyDescent="0.25"/>
    <row r="839" ht="15.75" x14ac:dyDescent="0.25"/>
    <row r="840" ht="15.75" x14ac:dyDescent="0.25"/>
    <row r="841" ht="15.75" x14ac:dyDescent="0.25"/>
    <row r="842" ht="15.75" x14ac:dyDescent="0.25"/>
    <row r="843" ht="15.75" x14ac:dyDescent="0.25"/>
    <row r="844" ht="15.75" x14ac:dyDescent="0.25"/>
    <row r="845" ht="15.75" x14ac:dyDescent="0.25"/>
    <row r="846" ht="15.75" x14ac:dyDescent="0.25"/>
    <row r="847" ht="15.75" x14ac:dyDescent="0.25"/>
    <row r="848" ht="15.75" x14ac:dyDescent="0.25"/>
    <row r="849" ht="15.75" x14ac:dyDescent="0.25"/>
    <row r="850" ht="15.75" x14ac:dyDescent="0.25"/>
    <row r="851" ht="15.75" x14ac:dyDescent="0.25"/>
    <row r="852" ht="15.75" x14ac:dyDescent="0.25"/>
    <row r="853" ht="15.75" x14ac:dyDescent="0.25"/>
    <row r="854" ht="15.75" x14ac:dyDescent="0.25"/>
    <row r="855" ht="15.75" x14ac:dyDescent="0.25"/>
    <row r="856" ht="15.75" x14ac:dyDescent="0.25"/>
    <row r="857" ht="15.75" x14ac:dyDescent="0.25"/>
    <row r="858" ht="15.75" x14ac:dyDescent="0.25"/>
    <row r="859" ht="15.75" x14ac:dyDescent="0.25"/>
    <row r="860" ht="15.75" x14ac:dyDescent="0.25"/>
    <row r="861" ht="15.75" x14ac:dyDescent="0.25"/>
    <row r="862" ht="15.75" x14ac:dyDescent="0.25"/>
    <row r="863" ht="15.75" x14ac:dyDescent="0.25"/>
    <row r="864" ht="15.75" x14ac:dyDescent="0.25"/>
    <row r="865" ht="15.75" x14ac:dyDescent="0.25"/>
    <row r="866" ht="15.75" x14ac:dyDescent="0.25"/>
    <row r="867" ht="15.75" x14ac:dyDescent="0.25"/>
    <row r="868" ht="15.75" x14ac:dyDescent="0.25"/>
    <row r="869" ht="15.75" x14ac:dyDescent="0.25"/>
    <row r="870" ht="15.75" x14ac:dyDescent="0.25"/>
    <row r="871" ht="15.75" x14ac:dyDescent="0.25"/>
    <row r="872" ht="15.75" x14ac:dyDescent="0.25"/>
    <row r="873" ht="15.75" x14ac:dyDescent="0.25"/>
    <row r="874" ht="15.75" x14ac:dyDescent="0.25"/>
    <row r="875" ht="15.75" x14ac:dyDescent="0.25"/>
    <row r="876" ht="15.75" x14ac:dyDescent="0.25"/>
    <row r="877" ht="15.75" x14ac:dyDescent="0.25"/>
    <row r="878" ht="15.75" x14ac:dyDescent="0.25"/>
    <row r="879" ht="15.75" x14ac:dyDescent="0.25"/>
    <row r="880" ht="15.75" x14ac:dyDescent="0.25"/>
    <row r="881" ht="15.75" x14ac:dyDescent="0.25"/>
    <row r="882" ht="15.75" x14ac:dyDescent="0.25"/>
    <row r="883" ht="15.75" x14ac:dyDescent="0.25"/>
    <row r="884" ht="15.75" x14ac:dyDescent="0.25"/>
    <row r="885" ht="15.75" x14ac:dyDescent="0.25"/>
    <row r="886" ht="15.75" x14ac:dyDescent="0.25"/>
    <row r="887" ht="15.75" x14ac:dyDescent="0.25"/>
    <row r="888" ht="15.75" x14ac:dyDescent="0.25"/>
    <row r="889" ht="15.75" x14ac:dyDescent="0.25"/>
    <row r="890" ht="15.75" x14ac:dyDescent="0.25"/>
    <row r="891" ht="15.75" x14ac:dyDescent="0.25"/>
    <row r="892" ht="15.75" x14ac:dyDescent="0.25"/>
    <row r="893" ht="15.75" x14ac:dyDescent="0.25"/>
    <row r="894" ht="15.75" x14ac:dyDescent="0.25"/>
    <row r="895" ht="15.75" x14ac:dyDescent="0.25"/>
    <row r="896" ht="15.75" x14ac:dyDescent="0.25"/>
    <row r="897" ht="15.75" x14ac:dyDescent="0.25"/>
    <row r="898" ht="15.75" x14ac:dyDescent="0.25"/>
    <row r="899" ht="15.75" x14ac:dyDescent="0.25"/>
    <row r="900" ht="15.75" x14ac:dyDescent="0.25"/>
    <row r="901" ht="15.75" x14ac:dyDescent="0.25"/>
    <row r="902" ht="15.75" x14ac:dyDescent="0.25"/>
    <row r="903" ht="15.75" x14ac:dyDescent="0.25"/>
    <row r="904" ht="15.75" x14ac:dyDescent="0.25"/>
    <row r="905" ht="15.75" x14ac:dyDescent="0.25"/>
    <row r="906" ht="15.75" x14ac:dyDescent="0.25"/>
    <row r="907" ht="15.75" x14ac:dyDescent="0.25"/>
    <row r="908" ht="15.75" x14ac:dyDescent="0.25"/>
    <row r="909" ht="15.75" x14ac:dyDescent="0.25"/>
    <row r="910" ht="15.75" x14ac:dyDescent="0.25"/>
    <row r="911" ht="15.75" x14ac:dyDescent="0.25"/>
    <row r="912" ht="15.75" x14ac:dyDescent="0.25"/>
    <row r="913" ht="15.75" x14ac:dyDescent="0.25"/>
    <row r="914" ht="15.75" x14ac:dyDescent="0.25"/>
    <row r="915" ht="15.75" x14ac:dyDescent="0.25"/>
    <row r="916" ht="15.75" x14ac:dyDescent="0.25"/>
    <row r="917" ht="15.75" x14ac:dyDescent="0.25"/>
    <row r="918" ht="15.75" x14ac:dyDescent="0.25"/>
    <row r="919" ht="15.75" x14ac:dyDescent="0.25"/>
    <row r="920" ht="15.75" x14ac:dyDescent="0.25"/>
    <row r="921" ht="15.75" x14ac:dyDescent="0.25"/>
    <row r="922" ht="15.75" x14ac:dyDescent="0.25"/>
    <row r="923" ht="15.75" x14ac:dyDescent="0.25"/>
    <row r="924" ht="15.75" x14ac:dyDescent="0.25"/>
    <row r="925" ht="15.75" x14ac:dyDescent="0.25"/>
    <row r="926" ht="15.75" x14ac:dyDescent="0.25"/>
    <row r="927" ht="15.75" x14ac:dyDescent="0.25"/>
    <row r="928" ht="15.75" x14ac:dyDescent="0.25"/>
    <row r="929" ht="15.75" x14ac:dyDescent="0.25"/>
    <row r="930" ht="15.75" x14ac:dyDescent="0.25"/>
    <row r="931" ht="15.75" x14ac:dyDescent="0.25"/>
    <row r="932" ht="15.75" x14ac:dyDescent="0.25"/>
    <row r="933" ht="15.75" x14ac:dyDescent="0.25"/>
    <row r="934" ht="15.75" x14ac:dyDescent="0.25"/>
    <row r="935" ht="15.75" x14ac:dyDescent="0.25"/>
    <row r="936" ht="15.75" x14ac:dyDescent="0.25"/>
    <row r="937" ht="15.75" x14ac:dyDescent="0.25"/>
    <row r="938" ht="15.75" x14ac:dyDescent="0.25"/>
    <row r="939" ht="15.75" x14ac:dyDescent="0.25"/>
    <row r="940" ht="15.75" x14ac:dyDescent="0.25"/>
    <row r="941" ht="15.75" x14ac:dyDescent="0.25"/>
    <row r="942" ht="15.75" x14ac:dyDescent="0.25"/>
    <row r="943" ht="15.75" x14ac:dyDescent="0.25"/>
    <row r="944" ht="15.75" x14ac:dyDescent="0.25"/>
    <row r="945" ht="15.75" x14ac:dyDescent="0.25"/>
    <row r="946" ht="15.75" x14ac:dyDescent="0.25"/>
    <row r="947" ht="15.75" x14ac:dyDescent="0.25"/>
    <row r="948" ht="15.75" x14ac:dyDescent="0.25"/>
    <row r="949" ht="15.75" x14ac:dyDescent="0.25"/>
    <row r="950" ht="15.75" x14ac:dyDescent="0.25"/>
    <row r="951" ht="15.75" x14ac:dyDescent="0.25"/>
    <row r="952" ht="15.75" x14ac:dyDescent="0.25"/>
    <row r="953" ht="15.75" x14ac:dyDescent="0.25"/>
    <row r="954" ht="15.75" x14ac:dyDescent="0.25"/>
    <row r="955" ht="15.75" x14ac:dyDescent="0.25"/>
    <row r="956" ht="15.75" x14ac:dyDescent="0.25"/>
    <row r="957" ht="15.75" x14ac:dyDescent="0.25"/>
    <row r="958" ht="15.75" x14ac:dyDescent="0.25"/>
    <row r="959" ht="15.75" x14ac:dyDescent="0.25"/>
    <row r="960" ht="15.75" x14ac:dyDescent="0.25"/>
    <row r="961" ht="15.75" x14ac:dyDescent="0.25"/>
    <row r="962" ht="15.75" x14ac:dyDescent="0.25"/>
    <row r="963" ht="15.75" x14ac:dyDescent="0.25"/>
    <row r="964" ht="15.75" x14ac:dyDescent="0.25"/>
    <row r="965" ht="15.75" x14ac:dyDescent="0.25"/>
    <row r="966" ht="15.75" x14ac:dyDescent="0.25"/>
    <row r="967" ht="15.75" x14ac:dyDescent="0.25"/>
    <row r="968" ht="15.75" x14ac:dyDescent="0.25"/>
    <row r="969" ht="15.75" x14ac:dyDescent="0.25"/>
    <row r="970" ht="15.75" x14ac:dyDescent="0.25"/>
    <row r="971" ht="15.75" x14ac:dyDescent="0.25"/>
    <row r="972" ht="15.75" x14ac:dyDescent="0.25"/>
    <row r="973" ht="15.75" x14ac:dyDescent="0.25"/>
    <row r="974" ht="15.75" x14ac:dyDescent="0.25"/>
    <row r="975" ht="15.75" x14ac:dyDescent="0.25"/>
    <row r="976" ht="15.75" x14ac:dyDescent="0.25"/>
    <row r="977" ht="15.75" x14ac:dyDescent="0.25"/>
    <row r="978" ht="15.75" x14ac:dyDescent="0.25"/>
    <row r="979" ht="15.75" x14ac:dyDescent="0.25"/>
    <row r="980" ht="15.75" x14ac:dyDescent="0.25"/>
    <row r="981" ht="15.75" x14ac:dyDescent="0.25"/>
    <row r="982" ht="15.75" x14ac:dyDescent="0.25"/>
    <row r="983" ht="15.75" x14ac:dyDescent="0.25"/>
    <row r="984" ht="15.75" x14ac:dyDescent="0.25"/>
    <row r="985" ht="15.75" x14ac:dyDescent="0.25"/>
    <row r="986" ht="15.75" x14ac:dyDescent="0.25"/>
    <row r="987" ht="15.75" x14ac:dyDescent="0.25"/>
    <row r="988" ht="15.75" x14ac:dyDescent="0.25"/>
    <row r="989" ht="15.75" x14ac:dyDescent="0.25"/>
    <row r="990" ht="15.75" x14ac:dyDescent="0.25"/>
    <row r="991" ht="15.75" x14ac:dyDescent="0.25"/>
    <row r="992" ht="15.75" x14ac:dyDescent="0.25"/>
    <row r="993" ht="15.75" x14ac:dyDescent="0.25"/>
    <row r="994" ht="15.75" x14ac:dyDescent="0.25"/>
    <row r="995" ht="15.75" x14ac:dyDescent="0.25"/>
  </sheetData>
  <mergeCells count="6">
    <mergeCell ref="A19:E19"/>
    <mergeCell ref="F6:J6"/>
    <mergeCell ref="K6:M6"/>
    <mergeCell ref="O6:Q6"/>
    <mergeCell ref="D2:D5"/>
    <mergeCell ref="A2:C2"/>
  </mergeCells>
  <phoneticPr fontId="3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6F17-FDB0-417B-94DA-2B620CBC1E26}">
  <sheetPr>
    <tabColor rgb="FF002060"/>
    <outlinePr summaryBelow="0" summaryRight="0"/>
  </sheetPr>
  <dimension ref="A1:AB976"/>
  <sheetViews>
    <sheetView topLeftCell="D1" zoomScale="85" zoomScaleNormal="85" workbookViewId="0">
      <selection activeCell="M8" sqref="M8:M10"/>
    </sheetView>
  </sheetViews>
  <sheetFormatPr baseColWidth="10" defaultColWidth="14.42578125" defaultRowHeight="15" customHeight="1" x14ac:dyDescent="0.25"/>
  <cols>
    <col min="1" max="1" width="5.42578125" style="129" customWidth="1"/>
    <col min="2" max="2" width="10.42578125" style="129" customWidth="1"/>
    <col min="3" max="3" width="19.85546875" style="129" customWidth="1"/>
    <col min="4" max="4" width="9.42578125" style="129" customWidth="1"/>
    <col min="5" max="5" width="8.140625" style="129" customWidth="1"/>
    <col min="6" max="6" width="8.7109375" style="129" customWidth="1"/>
    <col min="7" max="7" width="9.42578125" style="129" customWidth="1"/>
    <col min="8" max="15" width="9" style="129" customWidth="1"/>
    <col min="16" max="16" width="9.140625" style="129" customWidth="1"/>
    <col min="17" max="17" width="8.85546875" style="129" customWidth="1"/>
    <col min="18" max="18" width="9.5703125" style="129" customWidth="1"/>
    <col min="19" max="19" width="2.5703125" style="129" customWidth="1"/>
    <col min="20" max="22" width="9.85546875" style="129" customWidth="1"/>
    <col min="23" max="23" width="11.42578125" style="129" customWidth="1"/>
    <col min="24" max="24" width="7.42578125" style="129" customWidth="1"/>
    <col min="25" max="25" width="8.85546875" style="250" customWidth="1"/>
    <col min="26" max="26" width="5.85546875" style="250" customWidth="1"/>
    <col min="27" max="27" width="8.85546875" style="250" customWidth="1"/>
    <col min="28" max="28" width="9.5703125" style="129" customWidth="1"/>
    <col min="29" max="16384" width="14.42578125" style="129"/>
  </cols>
  <sheetData>
    <row r="1" spans="1:28" ht="15" customHeight="1" x14ac:dyDescent="0.25">
      <c r="T1" s="184" t="s">
        <v>167</v>
      </c>
    </row>
    <row r="2" spans="1:28" ht="15.75" customHeight="1" x14ac:dyDescent="0.25">
      <c r="A2" s="197" t="s">
        <v>138</v>
      </c>
      <c r="D2" s="185"/>
      <c r="E2" s="344" t="s">
        <v>144</v>
      </c>
      <c r="F2" s="162"/>
      <c r="G2" s="162" t="s">
        <v>186</v>
      </c>
      <c r="H2" s="162"/>
      <c r="I2" s="162"/>
      <c r="J2" s="162"/>
      <c r="K2" s="162"/>
      <c r="L2" s="162"/>
      <c r="M2" s="162"/>
      <c r="N2" s="162"/>
      <c r="O2" s="162"/>
      <c r="P2" s="162"/>
      <c r="Q2" s="162"/>
      <c r="R2" s="162"/>
      <c r="S2" s="162"/>
      <c r="T2" s="162"/>
      <c r="U2" s="162"/>
      <c r="V2" s="162"/>
      <c r="W2" s="162"/>
      <c r="X2" s="162"/>
      <c r="Y2" s="173"/>
      <c r="Z2" s="173"/>
      <c r="AA2" s="173"/>
      <c r="AB2" s="162"/>
    </row>
    <row r="3" spans="1:28" ht="18" customHeight="1" x14ac:dyDescent="0.25">
      <c r="A3" s="221" t="s">
        <v>142</v>
      </c>
      <c r="B3" s="199"/>
      <c r="C3" s="222"/>
      <c r="D3" s="223"/>
      <c r="E3" s="344"/>
      <c r="F3" s="184"/>
      <c r="G3" s="129" t="s">
        <v>187</v>
      </c>
      <c r="H3" s="185"/>
      <c r="I3" s="185"/>
      <c r="J3" s="185"/>
      <c r="K3" s="162"/>
      <c r="L3" s="162"/>
      <c r="M3" s="162"/>
      <c r="N3" s="162"/>
      <c r="O3" s="162"/>
      <c r="P3" s="162"/>
      <c r="Q3" s="162"/>
      <c r="R3" s="162"/>
      <c r="S3" s="162"/>
      <c r="U3" s="162"/>
      <c r="V3" s="162"/>
      <c r="W3" s="162"/>
      <c r="X3" s="162"/>
      <c r="Y3" s="173"/>
      <c r="Z3" s="173"/>
      <c r="AA3" s="173"/>
      <c r="AB3" s="162"/>
    </row>
    <row r="4" spans="1:28" ht="15.75" customHeight="1" x14ac:dyDescent="0.25">
      <c r="A4" s="162" t="s">
        <v>139</v>
      </c>
      <c r="D4" s="185"/>
      <c r="E4" s="344"/>
      <c r="F4" s="162"/>
      <c r="G4" s="162"/>
      <c r="H4" s="162"/>
      <c r="I4" s="162"/>
      <c r="J4" s="162"/>
      <c r="K4" s="162"/>
      <c r="L4" s="162"/>
      <c r="M4" s="162"/>
      <c r="N4" s="162"/>
      <c r="O4" s="162"/>
      <c r="P4" s="162"/>
      <c r="Q4" s="162"/>
      <c r="R4" s="162"/>
      <c r="S4" s="162"/>
      <c r="T4" s="162"/>
      <c r="U4" s="162"/>
      <c r="V4" s="162"/>
      <c r="W4" s="162"/>
      <c r="X4" s="162"/>
      <c r="Y4" s="173"/>
      <c r="Z4" s="173"/>
      <c r="AA4" s="173"/>
      <c r="AB4" s="162"/>
    </row>
    <row r="5" spans="1:28" ht="15.75" x14ac:dyDescent="0.25">
      <c r="A5" s="162"/>
      <c r="B5" s="184"/>
      <c r="C5" s="185"/>
      <c r="D5" s="185"/>
      <c r="E5" s="185"/>
      <c r="F5" s="162"/>
      <c r="G5" s="162"/>
      <c r="H5" s="162"/>
      <c r="I5" s="162"/>
      <c r="J5" s="162"/>
      <c r="K5" s="162"/>
      <c r="L5" s="162"/>
      <c r="M5" s="162"/>
      <c r="N5" s="162"/>
      <c r="O5" s="162"/>
      <c r="P5" s="162"/>
      <c r="Q5" s="162"/>
      <c r="R5" s="162"/>
      <c r="S5" s="162"/>
      <c r="T5" s="162"/>
      <c r="U5" s="162"/>
      <c r="V5" s="162"/>
      <c r="W5" s="162"/>
      <c r="X5" s="162"/>
      <c r="Y5" s="173"/>
      <c r="Z5" s="173"/>
      <c r="AA5" s="173"/>
      <c r="AB5" s="162"/>
    </row>
    <row r="6" spans="1:28" ht="15.75" x14ac:dyDescent="0.25">
      <c r="A6" s="162"/>
      <c r="B6" s="184"/>
      <c r="C6" s="185"/>
      <c r="D6" s="185"/>
      <c r="E6" s="185"/>
      <c r="F6" s="162"/>
      <c r="G6" s="162"/>
      <c r="H6" s="341" t="s">
        <v>133</v>
      </c>
      <c r="I6" s="341"/>
      <c r="J6" s="341"/>
      <c r="K6" s="341"/>
      <c r="L6" s="341"/>
      <c r="M6" s="341"/>
      <c r="N6" s="341"/>
      <c r="O6" s="341"/>
      <c r="P6" s="340" t="s">
        <v>191</v>
      </c>
      <c r="Q6" s="340"/>
      <c r="R6" s="340"/>
      <c r="S6" s="162"/>
      <c r="T6" s="338" t="s">
        <v>192</v>
      </c>
      <c r="U6" s="339"/>
      <c r="V6" s="339"/>
      <c r="W6" s="339"/>
      <c r="X6" s="162"/>
      <c r="Y6" s="173"/>
      <c r="Z6" s="173"/>
      <c r="AA6" s="173"/>
      <c r="AB6" s="162"/>
    </row>
    <row r="7" spans="1:28" s="180" customFormat="1" ht="51" x14ac:dyDescent="0.25">
      <c r="A7" s="181" t="s">
        <v>108</v>
      </c>
      <c r="B7" s="182" t="s">
        <v>109</v>
      </c>
      <c r="C7" s="182" t="s">
        <v>110</v>
      </c>
      <c r="D7" s="183" t="s">
        <v>14</v>
      </c>
      <c r="E7" s="183" t="s">
        <v>111</v>
      </c>
      <c r="F7" s="183" t="s">
        <v>112</v>
      </c>
      <c r="G7" s="201" t="s">
        <v>146</v>
      </c>
      <c r="H7" s="186" t="s">
        <v>113</v>
      </c>
      <c r="I7" s="187" t="s">
        <v>114</v>
      </c>
      <c r="J7" s="187" t="s">
        <v>157</v>
      </c>
      <c r="K7" s="187" t="s">
        <v>158</v>
      </c>
      <c r="L7" s="188" t="s">
        <v>147</v>
      </c>
      <c r="M7" s="189" t="s">
        <v>148</v>
      </c>
      <c r="N7" s="189" t="s">
        <v>42</v>
      </c>
      <c r="O7" s="189" t="s">
        <v>115</v>
      </c>
      <c r="P7" s="204" t="s">
        <v>111</v>
      </c>
      <c r="Q7" s="204" t="s">
        <v>116</v>
      </c>
      <c r="R7" s="205" t="s">
        <v>149</v>
      </c>
      <c r="S7" s="162"/>
      <c r="T7" s="206" t="s">
        <v>168</v>
      </c>
      <c r="U7" s="238" t="s">
        <v>174</v>
      </c>
      <c r="V7" s="238" t="s">
        <v>116</v>
      </c>
      <c r="W7" s="238" t="s">
        <v>150</v>
      </c>
      <c r="X7" s="361" t="s">
        <v>176</v>
      </c>
      <c r="Y7" s="362" t="s">
        <v>175</v>
      </c>
      <c r="Z7" s="254"/>
      <c r="AA7" s="254"/>
      <c r="AB7" s="179"/>
    </row>
    <row r="8" spans="1:28" ht="16.5" x14ac:dyDescent="0.25">
      <c r="A8" s="163">
        <v>1</v>
      </c>
      <c r="B8" s="164" t="s">
        <v>58</v>
      </c>
      <c r="C8" s="167" t="s">
        <v>135</v>
      </c>
      <c r="D8" s="202">
        <v>44774</v>
      </c>
      <c r="E8" s="165">
        <v>6</v>
      </c>
      <c r="F8" s="165">
        <v>0</v>
      </c>
      <c r="G8" s="200">
        <f>+'GRATIF '!O8</f>
        <v>1000</v>
      </c>
      <c r="H8" s="190">
        <v>2000</v>
      </c>
      <c r="I8" s="190">
        <v>0</v>
      </c>
      <c r="J8" s="191">
        <v>0</v>
      </c>
      <c r="K8" s="191"/>
      <c r="L8" s="191"/>
      <c r="M8" s="214">
        <f>+G8/6</f>
        <v>166.66666666666666</v>
      </c>
      <c r="N8" s="191"/>
      <c r="O8" s="191">
        <f>SUM(H8:N8)</f>
        <v>2166.6666666666665</v>
      </c>
      <c r="P8" s="232">
        <f>O8/12*E8</f>
        <v>1083.3333333333333</v>
      </c>
      <c r="Q8" s="232">
        <f>(O8/12)/30*F8</f>
        <v>0</v>
      </c>
      <c r="R8" s="232">
        <f>SUM(P8:Q8)</f>
        <v>1083.3333333333333</v>
      </c>
      <c r="S8" s="173"/>
      <c r="T8" s="233">
        <f>(O8/30)*15</f>
        <v>1083.3333333333333</v>
      </c>
      <c r="U8" s="191">
        <f>+T8/12*E8</f>
        <v>541.66666666666663</v>
      </c>
      <c r="V8" s="191">
        <f>(T8/12)/30*F8</f>
        <v>0</v>
      </c>
      <c r="W8" s="234">
        <f>SUM(U8:V8)</f>
        <v>541.66666666666663</v>
      </c>
      <c r="X8" s="162"/>
      <c r="AA8" s="256">
        <f t="shared" ref="AA8:AB12" si="0">+P8/2</f>
        <v>541.66666666666663</v>
      </c>
      <c r="AB8" s="256">
        <f t="shared" si="0"/>
        <v>0</v>
      </c>
    </row>
    <row r="9" spans="1:28" ht="16.5" x14ac:dyDescent="0.3">
      <c r="A9" s="163">
        <v>2</v>
      </c>
      <c r="B9" s="166" t="s">
        <v>64</v>
      </c>
      <c r="C9" s="167" t="s">
        <v>136</v>
      </c>
      <c r="D9" s="203">
        <v>44652</v>
      </c>
      <c r="E9" s="165">
        <v>6</v>
      </c>
      <c r="F9" s="168">
        <v>0</v>
      </c>
      <c r="G9" s="200">
        <f>+'GRATIF '!O9</f>
        <v>701.25</v>
      </c>
      <c r="H9" s="190">
        <v>1300</v>
      </c>
      <c r="I9" s="191">
        <v>102.5</v>
      </c>
      <c r="J9" s="191">
        <v>0</v>
      </c>
      <c r="K9" s="191"/>
      <c r="L9" s="191"/>
      <c r="M9" s="214">
        <f>+G9/6</f>
        <v>116.875</v>
      </c>
      <c r="N9" s="191"/>
      <c r="O9" s="191">
        <f>SUM(H9:N9)</f>
        <v>1519.375</v>
      </c>
      <c r="P9" s="232">
        <f t="shared" ref="P9:P12" si="1">O9/12*E9</f>
        <v>759.6875</v>
      </c>
      <c r="Q9" s="232">
        <f t="shared" ref="Q9:Q13" si="2">(O9/12)/30*F9</f>
        <v>0</v>
      </c>
      <c r="R9" s="232">
        <f t="shared" ref="R9:R12" si="3">SUM(P9:Q9)</f>
        <v>759.6875</v>
      </c>
      <c r="S9" s="173"/>
      <c r="T9" s="233">
        <f t="shared" ref="T9:T12" si="4">(O9/30)*15</f>
        <v>759.6875</v>
      </c>
      <c r="U9" s="191">
        <f t="shared" ref="U9:U12" si="5">+T9/12*E9</f>
        <v>379.84375</v>
      </c>
      <c r="V9" s="191">
        <f t="shared" ref="V9:V12" si="6">(T9/12)/30*F9</f>
        <v>0</v>
      </c>
      <c r="W9" s="234">
        <f t="shared" ref="W9:W12" si="7">SUM(U9:V9)</f>
        <v>379.84375</v>
      </c>
      <c r="X9" s="162"/>
      <c r="AA9" s="256">
        <f t="shared" si="0"/>
        <v>379.84375</v>
      </c>
      <c r="AB9" s="256">
        <f t="shared" si="0"/>
        <v>0</v>
      </c>
    </row>
    <row r="10" spans="1:28" ht="16.5" x14ac:dyDescent="0.3">
      <c r="A10" s="163">
        <v>3</v>
      </c>
      <c r="B10" s="164" t="s">
        <v>68</v>
      </c>
      <c r="C10" s="167" t="s">
        <v>137</v>
      </c>
      <c r="D10" s="203">
        <v>45108</v>
      </c>
      <c r="E10" s="165">
        <v>6</v>
      </c>
      <c r="F10" s="165">
        <v>0</v>
      </c>
      <c r="G10" s="200">
        <f>+'GRATIF '!O10</f>
        <v>1100</v>
      </c>
      <c r="H10" s="190">
        <v>2200</v>
      </c>
      <c r="I10" s="190">
        <v>0</v>
      </c>
      <c r="J10" s="214">
        <f>+J24</f>
        <v>385</v>
      </c>
      <c r="K10" s="214">
        <f>+J33</f>
        <v>44</v>
      </c>
      <c r="L10" s="191"/>
      <c r="M10" s="214">
        <f>+G10/6</f>
        <v>183.33333333333334</v>
      </c>
      <c r="N10" s="191"/>
      <c r="O10" s="191">
        <f>SUM(H10:N10)</f>
        <v>2812.3333333333335</v>
      </c>
      <c r="P10" s="232">
        <f t="shared" si="1"/>
        <v>1406.1666666666667</v>
      </c>
      <c r="Q10" s="232">
        <f t="shared" si="2"/>
        <v>0</v>
      </c>
      <c r="R10" s="232">
        <f t="shared" si="3"/>
        <v>1406.1666666666667</v>
      </c>
      <c r="S10" s="173"/>
      <c r="T10" s="233">
        <f t="shared" si="4"/>
        <v>1406.1666666666667</v>
      </c>
      <c r="U10" s="191">
        <f t="shared" si="5"/>
        <v>703.08333333333337</v>
      </c>
      <c r="V10" s="191">
        <f t="shared" si="6"/>
        <v>0</v>
      </c>
      <c r="W10" s="234">
        <f t="shared" si="7"/>
        <v>703.08333333333337</v>
      </c>
      <c r="X10" s="162"/>
      <c r="AA10" s="256">
        <f t="shared" si="0"/>
        <v>703.08333333333337</v>
      </c>
      <c r="AB10" s="256">
        <f t="shared" si="0"/>
        <v>0</v>
      </c>
    </row>
    <row r="11" spans="1:28" ht="16.5" x14ac:dyDescent="0.3">
      <c r="A11" s="163">
        <v>4</v>
      </c>
      <c r="B11" s="166" t="s">
        <v>79</v>
      </c>
      <c r="C11" s="239" t="s">
        <v>140</v>
      </c>
      <c r="D11" s="240">
        <v>45457</v>
      </c>
      <c r="E11" s="241">
        <v>4</v>
      </c>
      <c r="F11" s="242">
        <v>17</v>
      </c>
      <c r="G11" s="200">
        <f>+'GRATIF '!O11</f>
        <v>0</v>
      </c>
      <c r="H11" s="190">
        <v>1100</v>
      </c>
      <c r="I11" s="190">
        <v>0</v>
      </c>
      <c r="J11" s="191"/>
      <c r="K11" s="191"/>
      <c r="L11" s="191"/>
      <c r="M11" s="191">
        <f>+G11/6</f>
        <v>0</v>
      </c>
      <c r="N11" s="191"/>
      <c r="O11" s="191">
        <f>SUM(H11:N11)</f>
        <v>1100</v>
      </c>
      <c r="P11" s="232">
        <f t="shared" si="1"/>
        <v>366.66666666666669</v>
      </c>
      <c r="Q11" s="232">
        <f t="shared" si="2"/>
        <v>51.94444444444445</v>
      </c>
      <c r="R11" s="232">
        <f t="shared" si="3"/>
        <v>418.61111111111114</v>
      </c>
      <c r="S11" s="173"/>
      <c r="T11" s="233">
        <f t="shared" si="4"/>
        <v>550</v>
      </c>
      <c r="U11" s="191">
        <f>+T11/12*E11</f>
        <v>183.33333333333334</v>
      </c>
      <c r="V11" s="191">
        <f t="shared" si="6"/>
        <v>25.972222222222225</v>
      </c>
      <c r="W11" s="234">
        <f t="shared" si="7"/>
        <v>209.30555555555557</v>
      </c>
      <c r="X11" s="162"/>
      <c r="AA11" s="256">
        <f t="shared" si="0"/>
        <v>183.33333333333334</v>
      </c>
      <c r="AB11" s="256">
        <f t="shared" si="0"/>
        <v>25.972222222222225</v>
      </c>
    </row>
    <row r="12" spans="1:28" ht="16.5" x14ac:dyDescent="0.25">
      <c r="A12" s="163">
        <v>5</v>
      </c>
      <c r="B12" s="164" t="s">
        <v>81</v>
      </c>
      <c r="C12" s="239" t="s">
        <v>141</v>
      </c>
      <c r="D12" s="243">
        <v>45474</v>
      </c>
      <c r="E12" s="241">
        <v>4</v>
      </c>
      <c r="F12" s="241">
        <v>0</v>
      </c>
      <c r="G12" s="200">
        <f>+'GRATIF '!O12</f>
        <v>0</v>
      </c>
      <c r="H12" s="190">
        <v>1025</v>
      </c>
      <c r="I12" s="191">
        <v>0</v>
      </c>
      <c r="J12" s="191"/>
      <c r="K12" s="191"/>
      <c r="L12" s="191"/>
      <c r="M12" s="191">
        <f>+G12/6</f>
        <v>0</v>
      </c>
      <c r="N12" s="191"/>
      <c r="O12" s="191">
        <f>SUM(H12:N12)</f>
        <v>1025</v>
      </c>
      <c r="P12" s="232">
        <f t="shared" si="1"/>
        <v>341.66666666666669</v>
      </c>
      <c r="Q12" s="232">
        <f t="shared" si="2"/>
        <v>0</v>
      </c>
      <c r="R12" s="232">
        <f t="shared" si="3"/>
        <v>341.66666666666669</v>
      </c>
      <c r="S12" s="173"/>
      <c r="T12" s="233">
        <f t="shared" si="4"/>
        <v>512.5</v>
      </c>
      <c r="U12" s="191">
        <f>+T12/12*E12</f>
        <v>170.83333333333334</v>
      </c>
      <c r="V12" s="191">
        <f t="shared" si="6"/>
        <v>0</v>
      </c>
      <c r="W12" s="234">
        <f t="shared" si="7"/>
        <v>170.83333333333334</v>
      </c>
      <c r="X12" s="252">
        <f>-R41</f>
        <v>-7.1180555555555554</v>
      </c>
      <c r="Y12" s="288">
        <f>SUM(W12:X12)</f>
        <v>163.7152777777778</v>
      </c>
      <c r="AA12" s="256">
        <f t="shared" si="0"/>
        <v>170.83333333333334</v>
      </c>
      <c r="AB12" s="256">
        <f t="shared" si="0"/>
        <v>0</v>
      </c>
    </row>
    <row r="13" spans="1:28" ht="15.75" x14ac:dyDescent="0.25">
      <c r="A13" s="163">
        <v>6</v>
      </c>
      <c r="B13" s="168"/>
      <c r="C13" s="167"/>
      <c r="D13" s="169"/>
      <c r="E13" s="165"/>
      <c r="F13" s="165"/>
      <c r="G13" s="169"/>
      <c r="H13" s="169"/>
      <c r="I13" s="169"/>
      <c r="J13" s="169"/>
      <c r="K13" s="169"/>
      <c r="L13" s="191">
        <f t="shared" ref="L13" si="8">+G13/6</f>
        <v>0</v>
      </c>
      <c r="M13" s="191">
        <f t="shared" ref="M13" si="9">+G13/6</f>
        <v>0</v>
      </c>
      <c r="N13" s="169"/>
      <c r="O13" s="191">
        <f t="shared" ref="O11:O13" si="10">SUM(H13:N13)</f>
        <v>0</v>
      </c>
      <c r="P13" s="232">
        <f t="shared" ref="P11:P13" si="11">O13/12*E13</f>
        <v>0</v>
      </c>
      <c r="Q13" s="232">
        <f t="shared" si="2"/>
        <v>0</v>
      </c>
      <c r="R13" s="232">
        <f t="shared" ref="R13" si="12">SUM(P13:Q13)</f>
        <v>0</v>
      </c>
      <c r="S13" s="162"/>
      <c r="T13" s="235">
        <f>(O13/30)*15</f>
        <v>0</v>
      </c>
      <c r="U13" s="253"/>
      <c r="V13" s="253"/>
      <c r="W13" s="236">
        <f>+T13/2</f>
        <v>0</v>
      </c>
      <c r="X13" s="162"/>
      <c r="Y13" s="173"/>
      <c r="Z13" s="173"/>
      <c r="AA13" s="173"/>
      <c r="AB13" s="162"/>
    </row>
    <row r="14" spans="1:28" s="231" customFormat="1" ht="16.5" x14ac:dyDescent="0.3">
      <c r="A14" s="227"/>
      <c r="B14" s="228"/>
      <c r="C14" s="224" t="s">
        <v>117</v>
      </c>
      <c r="D14" s="229"/>
      <c r="E14" s="228"/>
      <c r="F14" s="225"/>
      <c r="G14" s="226">
        <f>SUM(G8:G13)</f>
        <v>2801.25</v>
      </c>
      <c r="H14" s="226">
        <f>SUM(H8:H13)</f>
        <v>7625</v>
      </c>
      <c r="I14" s="226">
        <f t="shared" ref="I14:R14" si="13">SUM(I8:I13)</f>
        <v>102.5</v>
      </c>
      <c r="J14" s="226">
        <f t="shared" si="13"/>
        <v>385</v>
      </c>
      <c r="K14" s="226">
        <f t="shared" si="13"/>
        <v>44</v>
      </c>
      <c r="L14" s="226">
        <f t="shared" si="13"/>
        <v>0</v>
      </c>
      <c r="M14" s="226">
        <f t="shared" si="13"/>
        <v>466.875</v>
      </c>
      <c r="N14" s="226">
        <f t="shared" si="13"/>
        <v>0</v>
      </c>
      <c r="O14" s="226">
        <f t="shared" si="13"/>
        <v>8623.375</v>
      </c>
      <c r="P14" s="226">
        <f t="shared" si="13"/>
        <v>3957.520833333333</v>
      </c>
      <c r="Q14" s="226">
        <f t="shared" si="13"/>
        <v>51.94444444444445</v>
      </c>
      <c r="R14" s="226">
        <f t="shared" si="13"/>
        <v>4009.4652777777778</v>
      </c>
      <c r="S14" s="162"/>
      <c r="T14" s="237">
        <f>SUM(T8:T13)</f>
        <v>4311.6875</v>
      </c>
      <c r="U14" s="237">
        <f>SUM(U8:U13)</f>
        <v>1978.7604166666665</v>
      </c>
      <c r="V14" s="237">
        <f>SUM(V8:V13)</f>
        <v>25.972222222222225</v>
      </c>
      <c r="W14" s="237">
        <f>SUM(W8:W13)</f>
        <v>2004.7326388888889</v>
      </c>
      <c r="X14" s="230"/>
      <c r="Y14" s="255"/>
      <c r="Z14" s="255"/>
      <c r="AA14" s="363">
        <f>SUM(AA8:AA13)</f>
        <v>1978.7604166666665</v>
      </c>
      <c r="AB14" s="363">
        <f>SUM(AB8:AB13)</f>
        <v>25.972222222222225</v>
      </c>
    </row>
    <row r="15" spans="1:28" ht="15.75" x14ac:dyDescent="0.25">
      <c r="A15" s="162"/>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73"/>
      <c r="Z15" s="173"/>
      <c r="AA15" s="173"/>
      <c r="AB15" s="162"/>
    </row>
    <row r="16" spans="1:28" ht="15.75" x14ac:dyDescent="0.25">
      <c r="A16" s="162"/>
      <c r="B16" s="162"/>
      <c r="C16" s="162"/>
      <c r="D16" s="162"/>
      <c r="E16" s="162"/>
      <c r="F16" s="162"/>
      <c r="G16" s="162"/>
      <c r="H16" s="162"/>
      <c r="I16" s="162"/>
      <c r="J16" s="162"/>
      <c r="K16" s="162"/>
      <c r="L16" s="162"/>
      <c r="M16" s="162"/>
      <c r="N16" s="162"/>
      <c r="O16" s="162"/>
      <c r="P16" s="162"/>
      <c r="Q16" s="162"/>
      <c r="R16" s="162"/>
      <c r="S16" s="162"/>
      <c r="T16" s="170"/>
      <c r="U16" s="170"/>
      <c r="V16" s="170"/>
      <c r="W16" s="162"/>
      <c r="X16" s="162"/>
      <c r="Y16" s="173"/>
      <c r="Z16" s="173"/>
      <c r="AA16" s="173"/>
      <c r="AB16" s="162"/>
    </row>
    <row r="17" spans="1:28" ht="15.75" x14ac:dyDescent="0.25">
      <c r="A17" s="162"/>
      <c r="B17" s="162"/>
      <c r="C17" s="162"/>
      <c r="D17" s="162"/>
      <c r="E17" s="162"/>
      <c r="F17" s="162"/>
      <c r="G17" s="162"/>
      <c r="H17" s="162"/>
      <c r="I17" s="171"/>
      <c r="J17" s="162"/>
      <c r="K17" s="162"/>
      <c r="L17" s="162"/>
      <c r="M17" s="172"/>
      <c r="N17" s="172"/>
      <c r="O17" s="172"/>
      <c r="P17" s="162"/>
      <c r="Q17" s="162"/>
      <c r="R17" s="162"/>
      <c r="S17" s="162"/>
      <c r="T17" s="170"/>
      <c r="U17" s="170"/>
      <c r="V17" s="170"/>
      <c r="W17" s="162"/>
      <c r="X17" s="162"/>
      <c r="Y17" s="173"/>
      <c r="Z17" s="173"/>
      <c r="AA17" s="173"/>
      <c r="AB17" s="162"/>
    </row>
    <row r="18" spans="1:28" ht="15.75" x14ac:dyDescent="0.25">
      <c r="A18" s="162"/>
      <c r="B18" s="162"/>
      <c r="C18" s="162"/>
      <c r="D18" s="162"/>
      <c r="E18" s="162"/>
      <c r="F18" s="162"/>
      <c r="G18" s="162"/>
      <c r="H18" s="162"/>
      <c r="I18" s="171"/>
      <c r="J18" s="162"/>
      <c r="K18" s="162"/>
      <c r="L18" s="162"/>
      <c r="M18" s="172"/>
      <c r="N18" s="172"/>
      <c r="O18" s="172"/>
      <c r="P18" s="162"/>
      <c r="Q18" s="162"/>
      <c r="R18" s="162"/>
      <c r="S18" s="162"/>
      <c r="T18" s="162"/>
      <c r="U18" s="162"/>
      <c r="V18" s="162"/>
      <c r="W18" s="162"/>
      <c r="X18" s="162"/>
      <c r="Y18" s="173"/>
      <c r="Z18" s="173"/>
      <c r="AA18" s="173"/>
      <c r="AB18" s="162"/>
    </row>
    <row r="19" spans="1:28" ht="15.75" x14ac:dyDescent="0.25">
      <c r="A19" s="162"/>
      <c r="B19" s="162"/>
      <c r="C19" s="162"/>
      <c r="D19" s="162"/>
      <c r="E19" s="162"/>
      <c r="F19" s="162"/>
      <c r="G19" s="162"/>
      <c r="H19" s="162"/>
      <c r="I19" s="171"/>
      <c r="J19" s="162"/>
      <c r="K19" s="162"/>
      <c r="L19" s="162"/>
      <c r="M19" s="172"/>
      <c r="N19" s="172"/>
      <c r="O19" s="172"/>
      <c r="P19" s="162"/>
      <c r="Q19" s="162"/>
      <c r="R19" s="162"/>
      <c r="S19" s="162"/>
      <c r="T19" s="162"/>
      <c r="U19" s="162"/>
      <c r="V19" s="162"/>
      <c r="W19" s="162"/>
      <c r="X19" s="162"/>
      <c r="Y19" s="173"/>
      <c r="Z19" s="173"/>
      <c r="AA19" s="173"/>
      <c r="AB19" s="162"/>
    </row>
    <row r="20" spans="1:28" ht="15.75" customHeight="1" x14ac:dyDescent="0.25">
      <c r="A20" s="162"/>
      <c r="B20" s="162"/>
      <c r="C20" s="162"/>
      <c r="D20" s="342" t="s">
        <v>118</v>
      </c>
      <c r="E20" s="343"/>
      <c r="F20" s="343"/>
      <c r="G20" s="343"/>
      <c r="H20" s="343"/>
      <c r="I20" s="343"/>
      <c r="J20" s="162"/>
      <c r="K20" s="162"/>
      <c r="L20" s="162"/>
      <c r="M20" s="162"/>
      <c r="N20" s="162"/>
      <c r="O20" s="162"/>
      <c r="P20" s="162"/>
      <c r="Q20" s="162"/>
      <c r="R20" s="162"/>
      <c r="S20" s="162"/>
      <c r="T20" s="162"/>
      <c r="U20" s="162"/>
      <c r="V20" s="162"/>
      <c r="W20" s="162"/>
      <c r="X20" s="162"/>
      <c r="Y20" s="173"/>
      <c r="Z20" s="173"/>
      <c r="AA20" s="173"/>
      <c r="AB20" s="162"/>
    </row>
    <row r="21" spans="1:28" ht="25.5" x14ac:dyDescent="0.25">
      <c r="A21" s="162"/>
      <c r="B21" s="162"/>
      <c r="C21" s="152"/>
      <c r="D21" s="208" t="s">
        <v>151</v>
      </c>
      <c r="E21" s="209" t="s">
        <v>152</v>
      </c>
      <c r="F21" s="209" t="s">
        <v>153</v>
      </c>
      <c r="G21" s="209" t="s">
        <v>154</v>
      </c>
      <c r="H21" s="210" t="s">
        <v>155</v>
      </c>
      <c r="I21" s="209" t="s">
        <v>156</v>
      </c>
      <c r="J21" s="211" t="s">
        <v>119</v>
      </c>
      <c r="L21" s="162"/>
      <c r="P21" s="162"/>
      <c r="Q21" s="162"/>
      <c r="R21" s="162"/>
      <c r="S21" s="162"/>
      <c r="T21" s="162"/>
      <c r="U21" s="162"/>
      <c r="V21" s="162"/>
      <c r="W21" s="162"/>
      <c r="X21" s="162"/>
      <c r="Y21" s="173"/>
      <c r="Z21" s="173"/>
      <c r="AA21" s="173"/>
      <c r="AB21" s="162"/>
    </row>
    <row r="22" spans="1:28" ht="15.75" x14ac:dyDescent="0.25">
      <c r="A22" s="162"/>
      <c r="B22" s="162"/>
      <c r="C22" s="136" t="s">
        <v>135</v>
      </c>
      <c r="D22" s="196">
        <v>0</v>
      </c>
      <c r="E22" s="196">
        <v>0</v>
      </c>
      <c r="F22" s="196">
        <v>200</v>
      </c>
      <c r="G22" s="196"/>
      <c r="H22" s="196">
        <v>0</v>
      </c>
      <c r="I22" s="196">
        <v>300</v>
      </c>
      <c r="J22" s="212">
        <f>AVERAGE(D22:I22)</f>
        <v>100</v>
      </c>
      <c r="L22" s="174" t="s">
        <v>120</v>
      </c>
      <c r="M22" s="174"/>
      <c r="N22" s="174"/>
      <c r="O22" s="174"/>
      <c r="P22" s="162"/>
      <c r="Q22" s="162"/>
      <c r="R22" s="162"/>
      <c r="S22" s="162"/>
      <c r="T22" s="162"/>
      <c r="U22" s="162"/>
      <c r="V22" s="162"/>
      <c r="W22" s="162"/>
      <c r="X22" s="162"/>
      <c r="Y22" s="173"/>
      <c r="Z22" s="173"/>
      <c r="AA22" s="173"/>
      <c r="AB22" s="162"/>
    </row>
    <row r="23" spans="1:28" ht="15.75" x14ac:dyDescent="0.25">
      <c r="A23" s="162"/>
      <c r="B23" s="162"/>
      <c r="C23" s="136" t="s">
        <v>136</v>
      </c>
      <c r="D23" s="196">
        <v>230</v>
      </c>
      <c r="E23" s="196">
        <v>0</v>
      </c>
      <c r="F23" s="196">
        <v>0</v>
      </c>
      <c r="G23" s="196"/>
      <c r="H23" s="196">
        <v>0</v>
      </c>
      <c r="I23" s="196">
        <v>0</v>
      </c>
      <c r="J23" s="212">
        <f>AVERAGE(D23:I23)</f>
        <v>46</v>
      </c>
      <c r="L23" s="174" t="s">
        <v>120</v>
      </c>
      <c r="M23" s="174"/>
      <c r="N23" s="174"/>
      <c r="O23" s="174"/>
      <c r="P23" s="162"/>
      <c r="Q23" s="162"/>
      <c r="R23" s="162"/>
      <c r="S23" s="162"/>
      <c r="T23" s="162"/>
      <c r="U23" s="162"/>
      <c r="V23" s="162"/>
      <c r="W23" s="162"/>
      <c r="X23" s="162"/>
      <c r="Y23" s="173"/>
      <c r="Z23" s="173"/>
      <c r="AA23" s="173"/>
      <c r="AB23" s="162"/>
    </row>
    <row r="24" spans="1:28" ht="15.75" x14ac:dyDescent="0.25">
      <c r="A24" s="162"/>
      <c r="B24" s="162"/>
      <c r="C24" s="136" t="s">
        <v>137</v>
      </c>
      <c r="D24" s="196">
        <v>150</v>
      </c>
      <c r="E24" s="196">
        <v>250</v>
      </c>
      <c r="F24" s="196">
        <v>350</v>
      </c>
      <c r="G24" s="196"/>
      <c r="H24" s="196">
        <v>555</v>
      </c>
      <c r="I24" s="196">
        <v>620</v>
      </c>
      <c r="J24" s="213">
        <f>AVERAGE(D24:I24)</f>
        <v>385</v>
      </c>
      <c r="L24" s="129" t="s">
        <v>121</v>
      </c>
      <c r="P24" s="162"/>
      <c r="Q24" s="162"/>
      <c r="R24" s="162"/>
      <c r="S24" s="162"/>
      <c r="T24" s="162"/>
      <c r="U24" s="162"/>
      <c r="V24" s="162"/>
      <c r="W24" s="162"/>
      <c r="X24" s="162"/>
      <c r="Y24" s="173"/>
      <c r="Z24" s="173"/>
      <c r="AA24" s="173"/>
      <c r="AB24" s="162"/>
    </row>
    <row r="25" spans="1:28" ht="15.75" x14ac:dyDescent="0.25">
      <c r="A25" s="162"/>
      <c r="B25" s="162"/>
      <c r="C25" s="136"/>
      <c r="D25" s="196"/>
      <c r="E25" s="196"/>
      <c r="F25" s="196"/>
      <c r="G25" s="196"/>
      <c r="H25" s="196"/>
      <c r="I25" s="196"/>
      <c r="J25" s="196"/>
      <c r="P25" s="162"/>
      <c r="Q25" s="162"/>
      <c r="R25" s="162"/>
      <c r="S25" s="162"/>
      <c r="T25" s="162"/>
      <c r="U25" s="162"/>
      <c r="V25" s="162"/>
      <c r="W25" s="162"/>
      <c r="X25" s="162"/>
      <c r="Y25" s="173"/>
      <c r="Z25" s="173"/>
      <c r="AA25" s="173"/>
      <c r="AB25" s="162"/>
    </row>
    <row r="26" spans="1:28" ht="15.75" x14ac:dyDescent="0.25">
      <c r="A26" s="162"/>
      <c r="B26" s="162"/>
      <c r="C26" s="162"/>
      <c r="D26" s="162"/>
      <c r="E26" s="162"/>
      <c r="F26" s="162"/>
      <c r="G26" s="162"/>
      <c r="H26" s="162"/>
      <c r="I26" s="162"/>
      <c r="J26" s="162"/>
      <c r="K26" s="162"/>
      <c r="P26" s="162"/>
      <c r="Q26" s="162"/>
      <c r="R26" s="162"/>
      <c r="S26" s="162"/>
      <c r="T26" s="162"/>
      <c r="U26" s="162"/>
      <c r="V26" s="162"/>
      <c r="W26" s="162"/>
      <c r="X26" s="162"/>
      <c r="Y26" s="173"/>
      <c r="Z26" s="173"/>
      <c r="AA26" s="173"/>
      <c r="AB26" s="162"/>
    </row>
    <row r="27" spans="1:28" ht="15.75" x14ac:dyDescent="0.25">
      <c r="A27" s="162"/>
      <c r="B27" s="162"/>
      <c r="P27" s="162"/>
      <c r="Q27" s="162"/>
      <c r="R27" s="162"/>
      <c r="S27" s="162"/>
      <c r="T27" s="162"/>
      <c r="U27" s="162"/>
      <c r="V27" s="162"/>
      <c r="W27" s="162"/>
      <c r="X27" s="162"/>
      <c r="Y27" s="173"/>
      <c r="Z27" s="173"/>
      <c r="AA27" s="173"/>
      <c r="AB27" s="162"/>
    </row>
    <row r="28" spans="1:28" ht="15.75" x14ac:dyDescent="0.25">
      <c r="A28" s="162"/>
      <c r="B28" s="162"/>
      <c r="J28" s="152"/>
      <c r="P28" s="162"/>
      <c r="Q28" s="162"/>
      <c r="R28" s="162"/>
      <c r="S28" s="162"/>
      <c r="T28" s="162"/>
      <c r="U28" s="162"/>
      <c r="V28" s="162"/>
      <c r="W28" s="162"/>
      <c r="X28" s="162"/>
      <c r="Y28" s="173"/>
      <c r="Z28" s="173"/>
      <c r="AA28" s="173"/>
      <c r="AB28" s="162"/>
    </row>
    <row r="29" spans="1:28" ht="15.75" customHeight="1" x14ac:dyDescent="0.25">
      <c r="A29" s="162"/>
      <c r="B29" s="162"/>
      <c r="D29" s="342" t="s">
        <v>122</v>
      </c>
      <c r="E29" s="343"/>
      <c r="F29" s="343"/>
      <c r="G29" s="343"/>
      <c r="H29" s="343"/>
      <c r="I29" s="343"/>
      <c r="J29" s="152"/>
      <c r="P29" s="162"/>
      <c r="Q29" s="162"/>
      <c r="R29" s="162"/>
      <c r="S29" s="162"/>
      <c r="T29" s="162"/>
      <c r="U29" s="162"/>
      <c r="V29" s="162"/>
      <c r="W29" s="162"/>
      <c r="X29" s="162"/>
      <c r="Y29" s="173"/>
      <c r="Z29" s="173"/>
      <c r="AA29" s="173"/>
      <c r="AB29" s="162"/>
    </row>
    <row r="30" spans="1:28" ht="25.5" x14ac:dyDescent="0.25">
      <c r="A30" s="162"/>
      <c r="B30" s="162"/>
      <c r="D30" s="208" t="s">
        <v>151</v>
      </c>
      <c r="E30" s="209" t="s">
        <v>152</v>
      </c>
      <c r="F30" s="209" t="s">
        <v>153</v>
      </c>
      <c r="G30" s="209" t="s">
        <v>154</v>
      </c>
      <c r="H30" s="210" t="s">
        <v>155</v>
      </c>
      <c r="I30" s="209" t="s">
        <v>156</v>
      </c>
      <c r="J30" s="211" t="s">
        <v>119</v>
      </c>
      <c r="P30" s="162"/>
      <c r="Q30" s="162"/>
      <c r="U30" s="173"/>
      <c r="V30" s="173"/>
      <c r="W30" s="257">
        <v>2000</v>
      </c>
      <c r="X30" s="258"/>
      <c r="Y30" s="259"/>
      <c r="Z30" s="248"/>
      <c r="AA30" s="173"/>
      <c r="AB30" s="162"/>
    </row>
    <row r="31" spans="1:28" ht="15.75" x14ac:dyDescent="0.25">
      <c r="A31" s="162"/>
      <c r="B31" s="162"/>
      <c r="C31" s="216" t="s">
        <v>135</v>
      </c>
      <c r="D31" s="217">
        <v>0</v>
      </c>
      <c r="E31" s="217">
        <v>0</v>
      </c>
      <c r="F31" s="217">
        <v>0</v>
      </c>
      <c r="G31" s="217"/>
      <c r="H31" s="217">
        <v>0</v>
      </c>
      <c r="I31" s="217">
        <v>0</v>
      </c>
      <c r="J31" s="218">
        <f>AVERAGE(D31:I31)</f>
        <v>0</v>
      </c>
      <c r="L31" s="174" t="s">
        <v>123</v>
      </c>
      <c r="M31" s="174"/>
      <c r="N31" s="174"/>
      <c r="O31" s="174"/>
      <c r="P31" s="162"/>
      <c r="Q31" s="162"/>
      <c r="U31" s="248"/>
      <c r="V31" s="248"/>
      <c r="W31" s="260">
        <f>1000/6</f>
        <v>166.66666666666666</v>
      </c>
      <c r="X31" s="215"/>
      <c r="Y31" s="261"/>
      <c r="Z31" s="248"/>
      <c r="AA31" s="173"/>
      <c r="AB31" s="162"/>
    </row>
    <row r="32" spans="1:28" ht="15.75" x14ac:dyDescent="0.25">
      <c r="A32" s="162"/>
      <c r="B32" s="162"/>
      <c r="C32" s="216" t="s">
        <v>136</v>
      </c>
      <c r="D32" s="217">
        <v>0</v>
      </c>
      <c r="E32" s="217">
        <v>0</v>
      </c>
      <c r="F32" s="217">
        <v>150</v>
      </c>
      <c r="G32" s="217"/>
      <c r="H32" s="217">
        <v>0</v>
      </c>
      <c r="I32" s="217">
        <v>80</v>
      </c>
      <c r="J32" s="218">
        <f>AVERAGE(D32:I32)</f>
        <v>46</v>
      </c>
      <c r="L32" s="174" t="s">
        <v>120</v>
      </c>
      <c r="M32" s="174"/>
      <c r="N32" s="174"/>
      <c r="O32" s="174"/>
      <c r="P32" s="162"/>
      <c r="Q32" s="162"/>
      <c r="U32" s="248"/>
      <c r="V32" s="248"/>
      <c r="W32" s="260">
        <f>SUM(W30:W31)</f>
        <v>2166.6666666666665</v>
      </c>
      <c r="X32" s="215"/>
      <c r="Y32" s="261"/>
      <c r="Z32" s="248"/>
      <c r="AA32" s="173"/>
      <c r="AB32" s="162"/>
    </row>
    <row r="33" spans="1:28" s="152" customFormat="1" ht="15.75" x14ac:dyDescent="0.25">
      <c r="A33" s="215"/>
      <c r="B33" s="215"/>
      <c r="C33" s="216" t="s">
        <v>137</v>
      </c>
      <c r="D33" s="217">
        <v>0</v>
      </c>
      <c r="E33" s="217">
        <v>90</v>
      </c>
      <c r="F33" s="217">
        <v>0</v>
      </c>
      <c r="G33" s="217"/>
      <c r="H33" s="217">
        <v>60</v>
      </c>
      <c r="I33" s="217">
        <v>70</v>
      </c>
      <c r="J33" s="219">
        <f>AVERAGE(D33:I33)</f>
        <v>44</v>
      </c>
      <c r="L33" s="152" t="s">
        <v>121</v>
      </c>
      <c r="P33" s="215"/>
      <c r="Q33" s="215"/>
      <c r="U33" s="173"/>
      <c r="V33" s="173"/>
      <c r="W33" s="260">
        <f>+W32/2</f>
        <v>1083.3333333333333</v>
      </c>
      <c r="X33" s="215" t="s">
        <v>170</v>
      </c>
      <c r="Y33" s="261"/>
      <c r="Z33" s="248"/>
      <c r="AA33" s="248"/>
      <c r="AB33" s="215"/>
    </row>
    <row r="34" spans="1:28" s="152" customFormat="1" ht="15.75" x14ac:dyDescent="0.25">
      <c r="A34" s="215"/>
      <c r="B34" s="215"/>
      <c r="P34" s="215"/>
      <c r="Q34" s="215"/>
      <c r="U34" s="249"/>
      <c r="V34" s="249"/>
      <c r="W34" s="262">
        <f>+W33/2</f>
        <v>541.66666666666663</v>
      </c>
      <c r="X34" s="152" t="s">
        <v>171</v>
      </c>
      <c r="Y34" s="261"/>
      <c r="Z34" s="248"/>
      <c r="AA34" s="248"/>
      <c r="AB34" s="215"/>
    </row>
    <row r="35" spans="1:28" ht="15.75" x14ac:dyDescent="0.25">
      <c r="A35" s="162"/>
      <c r="B35" s="162"/>
      <c r="C35" s="162"/>
      <c r="D35" s="175"/>
      <c r="E35" s="175"/>
      <c r="F35" s="175"/>
      <c r="G35" s="175"/>
      <c r="H35" s="175"/>
      <c r="I35" s="175"/>
      <c r="J35" s="152"/>
      <c r="K35" s="152"/>
      <c r="P35" s="162"/>
      <c r="Q35" s="162"/>
      <c r="U35" s="250"/>
      <c r="V35" s="250"/>
      <c r="W35" s="262">
        <f>+W34/180</f>
        <v>3.0092592592592591</v>
      </c>
      <c r="X35" s="152" t="s">
        <v>172</v>
      </c>
      <c r="Y35" s="261"/>
      <c r="Z35" s="248"/>
      <c r="AA35" s="173"/>
      <c r="AB35" s="162"/>
    </row>
    <row r="36" spans="1:28" ht="15.75" customHeight="1" x14ac:dyDescent="0.25">
      <c r="A36" s="162"/>
      <c r="B36" s="162"/>
      <c r="C36" s="162"/>
      <c r="D36" s="345" t="s">
        <v>124</v>
      </c>
      <c r="E36" s="346"/>
      <c r="F36" s="346"/>
      <c r="G36" s="346"/>
      <c r="H36" s="346"/>
      <c r="I36" s="346"/>
      <c r="J36" s="175"/>
      <c r="K36" s="152"/>
      <c r="N36" s="267"/>
      <c r="O36" s="269" t="s">
        <v>169</v>
      </c>
      <c r="P36" s="269"/>
      <c r="Q36" s="258"/>
      <c r="R36" s="268" t="str">
        <f>+C12</f>
        <v>MARIO GALLARDO</v>
      </c>
      <c r="S36" s="268"/>
      <c r="T36" s="268"/>
      <c r="U36" s="270"/>
      <c r="V36" s="251"/>
      <c r="W36" s="263">
        <v>3</v>
      </c>
      <c r="X36" s="215" t="s">
        <v>173</v>
      </c>
      <c r="Y36" s="261"/>
      <c r="Z36" s="248"/>
      <c r="AA36" s="173"/>
      <c r="AB36" s="162"/>
    </row>
    <row r="37" spans="1:28" ht="25.5" x14ac:dyDescent="0.25">
      <c r="A37" s="162"/>
      <c r="B37" s="162"/>
      <c r="C37" s="162"/>
      <c r="D37" s="208" t="s">
        <v>151</v>
      </c>
      <c r="E37" s="209" t="s">
        <v>152</v>
      </c>
      <c r="F37" s="209" t="s">
        <v>153</v>
      </c>
      <c r="G37" s="209" t="s">
        <v>154</v>
      </c>
      <c r="H37" s="210" t="s">
        <v>155</v>
      </c>
      <c r="I37" s="209" t="s">
        <v>156</v>
      </c>
      <c r="J37" s="211" t="s">
        <v>119</v>
      </c>
      <c r="K37" s="152"/>
      <c r="N37" s="271"/>
      <c r="O37" s="279" t="s">
        <v>149</v>
      </c>
      <c r="P37" s="280"/>
      <c r="Q37" s="265"/>
      <c r="R37" s="281">
        <f>+W12</f>
        <v>170.83333333333334</v>
      </c>
      <c r="S37" s="215"/>
      <c r="T37" s="152" t="s">
        <v>178</v>
      </c>
      <c r="U37" s="272"/>
      <c r="V37" s="252"/>
      <c r="W37" s="264">
        <f>-W36*W35</f>
        <v>-9.0277777777777768</v>
      </c>
      <c r="X37" s="265" t="s">
        <v>177</v>
      </c>
      <c r="Y37" s="266"/>
      <c r="Z37" s="248"/>
      <c r="AA37" s="173"/>
      <c r="AB37" s="162"/>
    </row>
    <row r="38" spans="1:28" ht="15.75" x14ac:dyDescent="0.25">
      <c r="A38" s="162"/>
      <c r="B38" s="162"/>
      <c r="C38" s="216" t="s">
        <v>135</v>
      </c>
      <c r="D38" s="177">
        <v>0</v>
      </c>
      <c r="E38" s="177">
        <v>0</v>
      </c>
      <c r="F38" s="177">
        <v>0</v>
      </c>
      <c r="G38" s="177"/>
      <c r="H38" s="177">
        <v>0</v>
      </c>
      <c r="I38" s="177">
        <v>0</v>
      </c>
      <c r="J38" s="218">
        <f>SUM(D38:I38)</f>
        <v>0</v>
      </c>
      <c r="K38" s="152"/>
      <c r="L38" s="174" t="s">
        <v>123</v>
      </c>
      <c r="M38" s="174"/>
      <c r="N38" s="273"/>
      <c r="O38" s="282" t="s">
        <v>179</v>
      </c>
      <c r="P38" s="265"/>
      <c r="Q38" s="265"/>
      <c r="R38" s="265">
        <f>+E12*30</f>
        <v>120</v>
      </c>
      <c r="S38" s="215"/>
      <c r="T38" s="215"/>
      <c r="U38" s="275"/>
      <c r="V38" s="162"/>
      <c r="W38" s="162"/>
      <c r="X38" s="162"/>
      <c r="Y38" s="173"/>
      <c r="Z38" s="173"/>
      <c r="AA38" s="173"/>
      <c r="AB38" s="162"/>
    </row>
    <row r="39" spans="1:28" ht="15.75" x14ac:dyDescent="0.25">
      <c r="A39" s="162"/>
      <c r="B39" s="162"/>
      <c r="C39" s="176" t="s">
        <v>136</v>
      </c>
      <c r="D39" s="177">
        <v>0</v>
      </c>
      <c r="E39" s="177">
        <v>0</v>
      </c>
      <c r="F39" s="177">
        <v>0</v>
      </c>
      <c r="G39" s="177"/>
      <c r="H39" s="177">
        <v>0</v>
      </c>
      <c r="I39" s="177">
        <v>0</v>
      </c>
      <c r="J39" s="218">
        <f t="shared" ref="J39:J42" si="14">SUM(D39:I39)</f>
        <v>0</v>
      </c>
      <c r="K39" s="152"/>
      <c r="L39" s="174" t="s">
        <v>123</v>
      </c>
      <c r="M39" s="174"/>
      <c r="N39" s="273"/>
      <c r="O39" s="282" t="s">
        <v>182</v>
      </c>
      <c r="P39" s="265"/>
      <c r="Q39" s="265"/>
      <c r="R39" s="283">
        <f>+R37/R38</f>
        <v>1.4236111111111112</v>
      </c>
      <c r="S39" s="215"/>
      <c r="T39" s="215"/>
      <c r="U39" s="275"/>
      <c r="V39" s="162"/>
      <c r="W39" s="162"/>
      <c r="X39" s="162"/>
      <c r="Y39" s="173"/>
      <c r="Z39" s="173"/>
      <c r="AA39" s="173"/>
      <c r="AB39" s="162"/>
    </row>
    <row r="40" spans="1:28" ht="15.75" x14ac:dyDescent="0.25">
      <c r="A40" s="162"/>
      <c r="B40" s="162"/>
      <c r="C40" s="176" t="s">
        <v>137</v>
      </c>
      <c r="D40" s="177">
        <v>0</v>
      </c>
      <c r="E40" s="177">
        <v>0</v>
      </c>
      <c r="F40" s="177">
        <v>0</v>
      </c>
      <c r="G40" s="177"/>
      <c r="H40" s="177">
        <v>0</v>
      </c>
      <c r="I40" s="177">
        <v>0</v>
      </c>
      <c r="J40" s="218">
        <f t="shared" si="14"/>
        <v>0</v>
      </c>
      <c r="K40" s="152"/>
      <c r="L40" s="174" t="s">
        <v>123</v>
      </c>
      <c r="M40" s="174"/>
      <c r="N40" s="273"/>
      <c r="O40" s="284" t="s">
        <v>183</v>
      </c>
      <c r="P40" s="284"/>
      <c r="Q40" s="284"/>
      <c r="R40" s="285">
        <f>+J42</f>
        <v>5</v>
      </c>
      <c r="S40" s="215"/>
      <c r="T40" s="215"/>
      <c r="U40" s="275"/>
      <c r="V40" s="162"/>
      <c r="W40" s="162"/>
      <c r="X40" s="162"/>
      <c r="Y40" s="173"/>
      <c r="Z40" s="173"/>
      <c r="AA40" s="173"/>
      <c r="AB40" s="162"/>
    </row>
    <row r="41" spans="1:28" ht="15.75" x14ac:dyDescent="0.25">
      <c r="A41" s="162"/>
      <c r="B41" s="162"/>
      <c r="C41" s="176" t="s">
        <v>140</v>
      </c>
      <c r="D41" s="177">
        <v>0</v>
      </c>
      <c r="E41" s="177">
        <v>0</v>
      </c>
      <c r="F41" s="177">
        <v>0</v>
      </c>
      <c r="G41" s="177"/>
      <c r="H41" s="177">
        <v>0</v>
      </c>
      <c r="I41" s="177">
        <v>0</v>
      </c>
      <c r="J41" s="218">
        <f t="shared" si="14"/>
        <v>0</v>
      </c>
      <c r="K41" s="152"/>
      <c r="L41" s="174" t="s">
        <v>123</v>
      </c>
      <c r="M41" s="174"/>
      <c r="N41" s="273"/>
      <c r="O41" s="286" t="s">
        <v>180</v>
      </c>
      <c r="P41" s="286"/>
      <c r="Q41" s="286"/>
      <c r="R41" s="287">
        <f>+R40*R39</f>
        <v>7.1180555555555554</v>
      </c>
      <c r="S41" s="215"/>
      <c r="T41" s="215" t="s">
        <v>181</v>
      </c>
      <c r="U41" s="275"/>
      <c r="V41" s="162"/>
      <c r="W41" s="162"/>
      <c r="X41" s="162"/>
      <c r="Y41" s="173"/>
      <c r="Z41" s="173"/>
      <c r="AA41" s="173"/>
      <c r="AB41" s="162"/>
    </row>
    <row r="42" spans="1:28" ht="15.75" x14ac:dyDescent="0.25">
      <c r="A42" s="162"/>
      <c r="B42" s="162"/>
      <c r="C42" s="176" t="s">
        <v>141</v>
      </c>
      <c r="D42" s="177">
        <v>0</v>
      </c>
      <c r="E42" s="177">
        <v>0</v>
      </c>
      <c r="F42" s="177">
        <v>0</v>
      </c>
      <c r="G42" s="177">
        <v>3</v>
      </c>
      <c r="H42" s="177">
        <v>2</v>
      </c>
      <c r="I42" s="177">
        <v>0</v>
      </c>
      <c r="J42" s="218">
        <f t="shared" si="14"/>
        <v>5</v>
      </c>
      <c r="K42" s="152"/>
      <c r="L42" s="174" t="s">
        <v>125</v>
      </c>
      <c r="M42" s="174"/>
      <c r="N42" s="273"/>
      <c r="O42" s="274"/>
      <c r="P42" s="215"/>
      <c r="Q42" s="215"/>
      <c r="R42" s="215"/>
      <c r="S42" s="215"/>
      <c r="T42" s="215"/>
      <c r="U42" s="275"/>
      <c r="V42" s="162"/>
      <c r="W42" s="162"/>
      <c r="X42" s="162"/>
      <c r="Y42" s="173"/>
      <c r="Z42" s="173"/>
      <c r="AA42" s="173"/>
      <c r="AB42" s="162"/>
    </row>
    <row r="43" spans="1:28" ht="15.75" x14ac:dyDescent="0.25">
      <c r="A43" s="162"/>
      <c r="B43" s="162"/>
      <c r="C43" s="162"/>
      <c r="D43" s="162"/>
      <c r="E43" s="162"/>
      <c r="F43" s="162"/>
      <c r="G43" s="162"/>
      <c r="H43" s="162"/>
      <c r="I43" s="162"/>
      <c r="J43" s="162"/>
      <c r="K43" s="152"/>
      <c r="L43" s="162"/>
      <c r="M43" s="162"/>
      <c r="N43" s="276"/>
      <c r="O43" s="215"/>
      <c r="P43" s="215"/>
      <c r="Q43" s="215"/>
      <c r="R43" s="215"/>
      <c r="S43" s="215"/>
      <c r="T43" s="215"/>
      <c r="U43" s="275"/>
      <c r="V43" s="162"/>
      <c r="W43" s="162"/>
      <c r="X43" s="162"/>
      <c r="Y43" s="173"/>
      <c r="Z43" s="173"/>
      <c r="AA43" s="173"/>
      <c r="AB43" s="162"/>
    </row>
    <row r="44" spans="1:28" ht="15.75" x14ac:dyDescent="0.25">
      <c r="A44" s="162"/>
      <c r="B44" s="162"/>
      <c r="C44" s="162"/>
      <c r="D44" s="162"/>
      <c r="E44" s="162"/>
      <c r="F44" s="162"/>
      <c r="G44" s="162"/>
      <c r="H44" s="162"/>
      <c r="I44" s="162"/>
      <c r="J44" s="162"/>
      <c r="K44" s="152"/>
      <c r="L44" s="162"/>
      <c r="M44" s="162"/>
      <c r="N44" s="276"/>
      <c r="O44" s="215"/>
      <c r="P44" s="215"/>
      <c r="Q44" s="215"/>
      <c r="R44" s="215"/>
      <c r="S44" s="215"/>
      <c r="T44" s="215"/>
      <c r="U44" s="275"/>
      <c r="V44" s="162"/>
      <c r="W44" s="162"/>
      <c r="X44" s="162"/>
      <c r="Y44" s="173"/>
      <c r="Z44" s="173"/>
      <c r="AA44" s="173"/>
      <c r="AB44" s="162"/>
    </row>
    <row r="45" spans="1:28" ht="15.75" x14ac:dyDescent="0.25">
      <c r="A45" s="162"/>
      <c r="B45" s="162"/>
      <c r="C45" s="162"/>
      <c r="D45" s="162"/>
      <c r="E45" s="162"/>
      <c r="F45" s="162"/>
      <c r="G45" s="162"/>
      <c r="H45" s="162"/>
      <c r="I45" s="162"/>
      <c r="J45" s="162"/>
      <c r="K45" s="162"/>
      <c r="L45" s="162"/>
      <c r="M45" s="162"/>
      <c r="N45" s="277"/>
      <c r="O45" s="265"/>
      <c r="P45" s="265"/>
      <c r="Q45" s="265"/>
      <c r="R45" s="265"/>
      <c r="S45" s="265"/>
      <c r="T45" s="265"/>
      <c r="U45" s="278"/>
      <c r="V45" s="162"/>
      <c r="W45" s="162"/>
      <c r="X45" s="162"/>
      <c r="Y45" s="173"/>
      <c r="Z45" s="173"/>
      <c r="AA45" s="173"/>
      <c r="AB45" s="162"/>
    </row>
    <row r="46" spans="1:28" ht="15.75" x14ac:dyDescent="0.25">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73"/>
      <c r="Z46" s="173"/>
      <c r="AA46" s="173"/>
      <c r="AB46" s="162"/>
    </row>
    <row r="47" spans="1:28" ht="15.75" x14ac:dyDescent="0.25">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73"/>
      <c r="Z47" s="173"/>
      <c r="AA47" s="173"/>
      <c r="AB47" s="162"/>
    </row>
    <row r="48" spans="1:28" ht="15.75" x14ac:dyDescent="0.25">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73"/>
      <c r="Z48" s="173"/>
      <c r="AA48" s="173"/>
      <c r="AB48" s="162"/>
    </row>
    <row r="49" spans="1:28" ht="15.75" x14ac:dyDescent="0.25">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73"/>
      <c r="Z49" s="173"/>
      <c r="AA49" s="173"/>
      <c r="AB49" s="162"/>
    </row>
    <row r="50" spans="1:28" ht="15.75" x14ac:dyDescent="0.25">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73"/>
      <c r="Z50" s="173"/>
      <c r="AA50" s="173"/>
      <c r="AB50" s="162"/>
    </row>
    <row r="51" spans="1:28" ht="15.75" x14ac:dyDescent="0.25">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73"/>
      <c r="Z51" s="173"/>
      <c r="AA51" s="173"/>
      <c r="AB51" s="162"/>
    </row>
    <row r="52" spans="1:28" ht="15.75" x14ac:dyDescent="0.25">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73"/>
      <c r="Z52" s="173"/>
      <c r="AA52" s="173"/>
      <c r="AB52" s="162"/>
    </row>
    <row r="53" spans="1:28" ht="15.75" x14ac:dyDescent="0.25">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73"/>
      <c r="Z53" s="173"/>
      <c r="AA53" s="173"/>
      <c r="AB53" s="162"/>
    </row>
    <row r="54" spans="1:28" ht="15.75" x14ac:dyDescent="0.25">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73"/>
      <c r="Z54" s="173"/>
      <c r="AA54" s="173"/>
      <c r="AB54" s="162"/>
    </row>
    <row r="55" spans="1:28" ht="15.75" x14ac:dyDescent="0.25">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73"/>
      <c r="Z55" s="173"/>
      <c r="AA55" s="173"/>
      <c r="AB55" s="162"/>
    </row>
    <row r="56" spans="1:28" ht="15.75" x14ac:dyDescent="0.25">
      <c r="A56" s="162"/>
      <c r="B56" s="162"/>
      <c r="C56" s="162"/>
      <c r="D56" s="162"/>
      <c r="E56" s="162"/>
      <c r="F56" s="162"/>
      <c r="G56" s="162"/>
      <c r="H56" s="162">
        <v>3</v>
      </c>
      <c r="I56" s="162"/>
      <c r="J56" s="162"/>
      <c r="K56" s="162"/>
      <c r="L56" s="162"/>
      <c r="M56" s="162"/>
      <c r="N56" s="162"/>
      <c r="O56" s="162"/>
      <c r="P56" s="162"/>
      <c r="Q56" s="162"/>
      <c r="R56" s="162"/>
      <c r="S56" s="162"/>
      <c r="T56" s="162"/>
      <c r="U56" s="162"/>
      <c r="V56" s="162"/>
      <c r="W56" s="162"/>
      <c r="X56" s="162"/>
      <c r="Y56" s="173"/>
      <c r="Z56" s="173"/>
      <c r="AA56" s="173"/>
      <c r="AB56" s="162"/>
    </row>
    <row r="57" spans="1:28" ht="15.75" x14ac:dyDescent="0.25">
      <c r="A57" s="162"/>
      <c r="B57" s="162"/>
      <c r="C57" s="162"/>
      <c r="D57" s="162"/>
      <c r="E57" s="162"/>
      <c r="F57" s="162"/>
      <c r="G57" s="162"/>
      <c r="H57" s="162">
        <v>7</v>
      </c>
      <c r="I57" s="162"/>
      <c r="J57" s="162"/>
      <c r="K57" s="162"/>
      <c r="L57" s="162"/>
      <c r="M57" s="162"/>
      <c r="N57" s="162"/>
      <c r="O57" s="162"/>
      <c r="P57" s="162"/>
      <c r="Q57" s="162"/>
      <c r="R57" s="162"/>
      <c r="S57" s="162"/>
      <c r="T57" s="162"/>
      <c r="U57" s="162"/>
      <c r="V57" s="162"/>
      <c r="W57" s="162"/>
      <c r="X57" s="162"/>
      <c r="Y57" s="173"/>
      <c r="Z57" s="173"/>
      <c r="AA57" s="173"/>
      <c r="AB57" s="162"/>
    </row>
    <row r="58" spans="1:28" ht="15.75" x14ac:dyDescent="0.25">
      <c r="A58" s="162"/>
      <c r="B58" s="162"/>
      <c r="C58" s="162"/>
      <c r="D58" s="162"/>
      <c r="E58" s="162"/>
      <c r="F58" s="162"/>
      <c r="G58" s="162"/>
      <c r="H58" s="162">
        <v>7</v>
      </c>
      <c r="I58" s="162"/>
      <c r="J58" s="162"/>
      <c r="K58" s="162"/>
      <c r="L58" s="162"/>
      <c r="M58" s="162"/>
      <c r="N58" s="162"/>
      <c r="O58" s="162"/>
      <c r="P58" s="162"/>
      <c r="Q58" s="162"/>
      <c r="R58" s="162"/>
      <c r="S58" s="162"/>
      <c r="T58" s="162"/>
      <c r="U58" s="162"/>
      <c r="V58" s="162"/>
      <c r="W58" s="162"/>
      <c r="X58" s="162"/>
      <c r="Y58" s="173"/>
      <c r="Z58" s="173"/>
      <c r="AA58" s="173"/>
      <c r="AB58" s="162"/>
    </row>
    <row r="59" spans="1:28" ht="15.75" x14ac:dyDescent="0.25">
      <c r="A59" s="162"/>
      <c r="B59" s="162"/>
      <c r="C59" s="162"/>
      <c r="D59" s="162"/>
      <c r="E59" s="162"/>
      <c r="F59" s="162"/>
      <c r="G59" s="162"/>
      <c r="H59" s="178">
        <f>SUM(H56:H58)</f>
        <v>17</v>
      </c>
      <c r="I59" s="162"/>
      <c r="J59" s="162"/>
      <c r="K59" s="162"/>
      <c r="L59" s="162"/>
      <c r="M59" s="162"/>
      <c r="N59" s="162"/>
      <c r="O59" s="162"/>
      <c r="P59" s="162"/>
      <c r="Q59" s="162"/>
      <c r="R59" s="162"/>
      <c r="S59" s="162"/>
      <c r="T59" s="162"/>
      <c r="U59" s="162"/>
      <c r="V59" s="162"/>
      <c r="W59" s="162"/>
      <c r="X59" s="162"/>
      <c r="Y59" s="173"/>
      <c r="Z59" s="173"/>
      <c r="AA59" s="173"/>
      <c r="AB59" s="162"/>
    </row>
    <row r="60" spans="1:28" ht="15.75" x14ac:dyDescent="0.25">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73"/>
      <c r="Z60" s="173"/>
      <c r="AA60" s="173"/>
      <c r="AB60" s="162"/>
    </row>
    <row r="61" spans="1:28" ht="15.75" x14ac:dyDescent="0.25">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73"/>
      <c r="Z61" s="173"/>
      <c r="AA61" s="173"/>
      <c r="AB61" s="162"/>
    </row>
    <row r="62" spans="1:28" ht="15.75" x14ac:dyDescent="0.25">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73"/>
      <c r="Z62" s="173"/>
      <c r="AA62" s="173"/>
      <c r="AB62" s="162"/>
    </row>
    <row r="63" spans="1:28" ht="15.75" x14ac:dyDescent="0.25">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73"/>
      <c r="Z63" s="173"/>
      <c r="AA63" s="173"/>
      <c r="AB63" s="162"/>
    </row>
    <row r="64" spans="1:28" ht="15.75" x14ac:dyDescent="0.25">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73"/>
      <c r="Z64" s="173"/>
      <c r="AA64" s="173"/>
      <c r="AB64" s="162"/>
    </row>
    <row r="65" spans="1:28" ht="15.75" x14ac:dyDescent="0.25">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73"/>
      <c r="Z65" s="173"/>
      <c r="AA65" s="173"/>
      <c r="AB65" s="162"/>
    </row>
    <row r="66" spans="1:28" ht="15.75" x14ac:dyDescent="0.25">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73"/>
      <c r="Z66" s="173"/>
      <c r="AA66" s="173"/>
      <c r="AB66" s="162"/>
    </row>
    <row r="67" spans="1:28" ht="15.75" x14ac:dyDescent="0.25">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73"/>
      <c r="Z67" s="173"/>
      <c r="AA67" s="173"/>
      <c r="AB67" s="162"/>
    </row>
    <row r="68" spans="1:28" ht="15.75" x14ac:dyDescent="0.25">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73"/>
      <c r="Z68" s="173"/>
      <c r="AA68" s="173"/>
      <c r="AB68" s="162"/>
    </row>
    <row r="69" spans="1:28" ht="15.75" x14ac:dyDescent="0.25">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73"/>
      <c r="Z69" s="173"/>
      <c r="AA69" s="173"/>
      <c r="AB69" s="162"/>
    </row>
    <row r="70" spans="1:28" ht="15.75" x14ac:dyDescent="0.25">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73"/>
      <c r="Z70" s="173"/>
      <c r="AA70" s="173"/>
      <c r="AB70" s="162"/>
    </row>
    <row r="71" spans="1:28" ht="15.75" x14ac:dyDescent="0.25">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73"/>
      <c r="Z71" s="173"/>
      <c r="AA71" s="173"/>
      <c r="AB71" s="162"/>
    </row>
    <row r="72" spans="1:28" ht="15.75" x14ac:dyDescent="0.25">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73"/>
      <c r="Z72" s="173"/>
      <c r="AA72" s="173"/>
      <c r="AB72" s="162"/>
    </row>
    <row r="73" spans="1:28" ht="15.75" x14ac:dyDescent="0.25">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73"/>
      <c r="Z73" s="173"/>
      <c r="AA73" s="173"/>
      <c r="AB73" s="162"/>
    </row>
    <row r="74" spans="1:28" ht="15.75" x14ac:dyDescent="0.25">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73"/>
      <c r="Z74" s="173"/>
      <c r="AA74" s="173"/>
      <c r="AB74" s="162"/>
    </row>
    <row r="75" spans="1:28" ht="15.75" x14ac:dyDescent="0.25">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73"/>
      <c r="Z75" s="173"/>
      <c r="AA75" s="173"/>
      <c r="AB75" s="162"/>
    </row>
    <row r="76" spans="1:28" ht="15.75" x14ac:dyDescent="0.25">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73"/>
      <c r="Z76" s="173"/>
      <c r="AA76" s="173"/>
      <c r="AB76" s="162"/>
    </row>
    <row r="77" spans="1:28" ht="15.75" x14ac:dyDescent="0.25">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73"/>
      <c r="Z77" s="173"/>
      <c r="AA77" s="173"/>
      <c r="AB77" s="162"/>
    </row>
    <row r="78" spans="1:28" ht="15.75" x14ac:dyDescent="0.25">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73"/>
      <c r="Z78" s="173"/>
      <c r="AA78" s="173"/>
      <c r="AB78" s="162"/>
    </row>
    <row r="79" spans="1:28" ht="15.75" x14ac:dyDescent="0.25">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73"/>
      <c r="Z79" s="173"/>
      <c r="AA79" s="173"/>
      <c r="AB79" s="162"/>
    </row>
    <row r="80" spans="1:28" ht="15.75" x14ac:dyDescent="0.25">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73"/>
      <c r="Z80" s="173"/>
      <c r="AA80" s="173"/>
      <c r="AB80" s="162"/>
    </row>
    <row r="81" spans="1:28" ht="15.75" x14ac:dyDescent="0.25">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73"/>
      <c r="Z81" s="173"/>
      <c r="AA81" s="173"/>
      <c r="AB81" s="162"/>
    </row>
    <row r="82" spans="1:28" ht="15.75" x14ac:dyDescent="0.25">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73"/>
      <c r="Z82" s="173"/>
      <c r="AA82" s="173"/>
      <c r="AB82" s="162"/>
    </row>
    <row r="83" spans="1:28" ht="15.75" x14ac:dyDescent="0.25">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73"/>
      <c r="Z83" s="173"/>
      <c r="AA83" s="173"/>
      <c r="AB83" s="162"/>
    </row>
    <row r="84" spans="1:28" ht="15.75" x14ac:dyDescent="0.25">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73"/>
      <c r="Z84" s="173"/>
      <c r="AA84" s="173"/>
      <c r="AB84" s="162"/>
    </row>
    <row r="85" spans="1:28" ht="15.75" x14ac:dyDescent="0.25">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73"/>
      <c r="Z85" s="173"/>
      <c r="AA85" s="173"/>
      <c r="AB85" s="162"/>
    </row>
    <row r="86" spans="1:28" ht="15.75" x14ac:dyDescent="0.25">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73"/>
      <c r="Z86" s="173"/>
      <c r="AA86" s="173"/>
      <c r="AB86" s="162"/>
    </row>
    <row r="87" spans="1:28" ht="15.75" x14ac:dyDescent="0.25">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73"/>
      <c r="Z87" s="173"/>
      <c r="AA87" s="173"/>
      <c r="AB87" s="162"/>
    </row>
    <row r="88" spans="1:28" ht="15.75" x14ac:dyDescent="0.25">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73"/>
      <c r="Z88" s="173"/>
      <c r="AA88" s="173"/>
      <c r="AB88" s="162"/>
    </row>
    <row r="89" spans="1:28" ht="15.75" x14ac:dyDescent="0.25">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73"/>
      <c r="Z89" s="173"/>
      <c r="AA89" s="173"/>
      <c r="AB89" s="162"/>
    </row>
    <row r="90" spans="1:28" ht="15.75" x14ac:dyDescent="0.25">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73"/>
      <c r="Z90" s="173"/>
      <c r="AA90" s="173"/>
      <c r="AB90" s="162"/>
    </row>
    <row r="91" spans="1:28" ht="15.75" x14ac:dyDescent="0.25">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73"/>
      <c r="Z91" s="173"/>
      <c r="AA91" s="173"/>
      <c r="AB91" s="162"/>
    </row>
    <row r="92" spans="1:28" ht="15.75" x14ac:dyDescent="0.25">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73"/>
      <c r="Z92" s="173"/>
      <c r="AA92" s="173"/>
      <c r="AB92" s="162"/>
    </row>
    <row r="93" spans="1:28" ht="15.75" x14ac:dyDescent="0.25">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73"/>
      <c r="Z93" s="173"/>
      <c r="AA93" s="173"/>
      <c r="AB93" s="162"/>
    </row>
    <row r="94" spans="1:28" ht="15.75" x14ac:dyDescent="0.25">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73"/>
      <c r="Z94" s="173"/>
      <c r="AA94" s="173"/>
      <c r="AB94" s="162"/>
    </row>
    <row r="95" spans="1:28" ht="15.75" x14ac:dyDescent="0.25">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73"/>
      <c r="Z95" s="173"/>
      <c r="AA95" s="173"/>
      <c r="AB95" s="162"/>
    </row>
    <row r="96" spans="1:28" ht="15.75" x14ac:dyDescent="0.25">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73"/>
      <c r="Z96" s="173"/>
      <c r="AA96" s="173"/>
      <c r="AB96" s="162"/>
    </row>
    <row r="97" spans="1:28" ht="15.75" x14ac:dyDescent="0.25">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73"/>
      <c r="Z97" s="173"/>
      <c r="AA97" s="173"/>
      <c r="AB97" s="162"/>
    </row>
    <row r="98" spans="1:28" ht="15.75" x14ac:dyDescent="0.25">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73"/>
      <c r="Z98" s="173"/>
      <c r="AA98" s="173"/>
      <c r="AB98" s="162"/>
    </row>
    <row r="99" spans="1:28" ht="15.75" x14ac:dyDescent="0.25">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73"/>
      <c r="Z99" s="173"/>
      <c r="AA99" s="173"/>
      <c r="AB99" s="162"/>
    </row>
    <row r="100" spans="1:28" ht="15.75" x14ac:dyDescent="0.25">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73"/>
      <c r="Z100" s="173"/>
      <c r="AA100" s="173"/>
      <c r="AB100" s="162"/>
    </row>
    <row r="101" spans="1:28" ht="15.75" x14ac:dyDescent="0.25">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73"/>
      <c r="Z101" s="173"/>
      <c r="AA101" s="173"/>
      <c r="AB101" s="162"/>
    </row>
    <row r="102" spans="1:28" ht="15.75" x14ac:dyDescent="0.25">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73"/>
      <c r="Z102" s="173"/>
      <c r="AA102" s="173"/>
      <c r="AB102" s="162"/>
    </row>
    <row r="103" spans="1:28" ht="15.75" x14ac:dyDescent="0.25">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73"/>
      <c r="Z103" s="173"/>
      <c r="AA103" s="173"/>
      <c r="AB103" s="162"/>
    </row>
    <row r="104" spans="1:28" ht="15.75" x14ac:dyDescent="0.25">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73"/>
      <c r="Z104" s="173"/>
      <c r="AA104" s="173"/>
      <c r="AB104" s="162"/>
    </row>
    <row r="105" spans="1:28" ht="15.75" x14ac:dyDescent="0.25">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73"/>
      <c r="Z105" s="173"/>
      <c r="AA105" s="173"/>
      <c r="AB105" s="162"/>
    </row>
    <row r="106" spans="1:28" ht="15.75" x14ac:dyDescent="0.25">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73"/>
      <c r="Z106" s="173"/>
      <c r="AA106" s="173"/>
      <c r="AB106" s="162"/>
    </row>
    <row r="107" spans="1:28" ht="15.75" x14ac:dyDescent="0.25">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73"/>
      <c r="Z107" s="173"/>
      <c r="AA107" s="173"/>
      <c r="AB107" s="162"/>
    </row>
    <row r="108" spans="1:28" ht="15.75" x14ac:dyDescent="0.25">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73"/>
      <c r="Z108" s="173"/>
      <c r="AA108" s="173"/>
      <c r="AB108" s="162"/>
    </row>
    <row r="109" spans="1:28" ht="15.75" x14ac:dyDescent="0.25">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73"/>
      <c r="Z109" s="173"/>
      <c r="AA109" s="173"/>
      <c r="AB109" s="162"/>
    </row>
    <row r="110" spans="1:28" ht="15.75" x14ac:dyDescent="0.25">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73"/>
      <c r="Z110" s="173"/>
      <c r="AA110" s="173"/>
      <c r="AB110" s="162"/>
    </row>
    <row r="111" spans="1:28" ht="15.75" x14ac:dyDescent="0.25">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73"/>
      <c r="Z111" s="173"/>
      <c r="AA111" s="173"/>
      <c r="AB111" s="162"/>
    </row>
    <row r="112" spans="1:28" ht="15.75" x14ac:dyDescent="0.25">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73"/>
      <c r="Z112" s="173"/>
      <c r="AA112" s="173"/>
      <c r="AB112" s="162"/>
    </row>
    <row r="113" spans="1:28" ht="15.75" x14ac:dyDescent="0.25">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73"/>
      <c r="Z113" s="173"/>
      <c r="AA113" s="173"/>
      <c r="AB113" s="162"/>
    </row>
    <row r="114" spans="1:28" ht="15.75" x14ac:dyDescent="0.25">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73"/>
      <c r="Z114" s="173"/>
      <c r="AA114" s="173"/>
      <c r="AB114" s="162"/>
    </row>
    <row r="115" spans="1:28" ht="15.75" x14ac:dyDescent="0.25">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73"/>
      <c r="Z115" s="173"/>
      <c r="AA115" s="173"/>
      <c r="AB115" s="162"/>
    </row>
    <row r="116" spans="1:28" ht="15.75" x14ac:dyDescent="0.25">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73"/>
      <c r="Z116" s="173"/>
      <c r="AA116" s="173"/>
      <c r="AB116" s="162"/>
    </row>
    <row r="117" spans="1:28" ht="15.75" x14ac:dyDescent="0.25">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73"/>
      <c r="Z117" s="173"/>
      <c r="AA117" s="173"/>
      <c r="AB117" s="162"/>
    </row>
    <row r="118" spans="1:28" ht="15.75" x14ac:dyDescent="0.25">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73"/>
      <c r="Z118" s="173"/>
      <c r="AA118" s="173"/>
      <c r="AB118" s="162"/>
    </row>
    <row r="119" spans="1:28" ht="15.75" x14ac:dyDescent="0.25">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73"/>
      <c r="Z119" s="173"/>
      <c r="AA119" s="173"/>
      <c r="AB119" s="162"/>
    </row>
    <row r="120" spans="1:28" ht="15.75" x14ac:dyDescent="0.25">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73"/>
      <c r="Z120" s="173"/>
      <c r="AA120" s="173"/>
      <c r="AB120" s="162"/>
    </row>
    <row r="121" spans="1:28" ht="15.75" x14ac:dyDescent="0.25">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73"/>
      <c r="Z121" s="173"/>
      <c r="AA121" s="173"/>
      <c r="AB121" s="162"/>
    </row>
    <row r="122" spans="1:28" ht="15.75" x14ac:dyDescent="0.25">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73"/>
      <c r="Z122" s="173"/>
      <c r="AA122" s="173"/>
      <c r="AB122" s="162"/>
    </row>
    <row r="123" spans="1:28" ht="15.75" x14ac:dyDescent="0.25">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73"/>
      <c r="Z123" s="173"/>
      <c r="AA123" s="173"/>
      <c r="AB123" s="162"/>
    </row>
    <row r="124" spans="1:28" ht="15.75" x14ac:dyDescent="0.25">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73"/>
      <c r="Z124" s="173"/>
      <c r="AA124" s="173"/>
      <c r="AB124" s="162"/>
    </row>
    <row r="125" spans="1:28" ht="15.75" x14ac:dyDescent="0.25">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73"/>
      <c r="Z125" s="173"/>
      <c r="AA125" s="173"/>
      <c r="AB125" s="162"/>
    </row>
    <row r="126" spans="1:28" ht="15.75" x14ac:dyDescent="0.25">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73"/>
      <c r="Z126" s="173"/>
      <c r="AA126" s="173"/>
      <c r="AB126" s="162"/>
    </row>
    <row r="127" spans="1:28" ht="15.75" x14ac:dyDescent="0.25">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73"/>
      <c r="Z127" s="173"/>
      <c r="AA127" s="173"/>
      <c r="AB127" s="162"/>
    </row>
    <row r="128" spans="1:28" ht="15.75" x14ac:dyDescent="0.25">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73"/>
      <c r="Z128" s="173"/>
      <c r="AA128" s="173"/>
      <c r="AB128" s="162"/>
    </row>
    <row r="129" spans="1:28" ht="15.75" x14ac:dyDescent="0.25">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73"/>
      <c r="Z129" s="173"/>
      <c r="AA129" s="173"/>
      <c r="AB129" s="162"/>
    </row>
    <row r="130" spans="1:28" ht="15.75" x14ac:dyDescent="0.2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73"/>
      <c r="Z130" s="173"/>
      <c r="AA130" s="173"/>
      <c r="AB130" s="162"/>
    </row>
    <row r="131" spans="1:28" ht="15.75" x14ac:dyDescent="0.25">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73"/>
      <c r="Z131" s="173"/>
      <c r="AA131" s="173"/>
      <c r="AB131" s="162"/>
    </row>
    <row r="132" spans="1:28" ht="15.75" x14ac:dyDescent="0.25">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73"/>
      <c r="Z132" s="173"/>
      <c r="AA132" s="173"/>
      <c r="AB132" s="162"/>
    </row>
    <row r="133" spans="1:28" ht="15.75" x14ac:dyDescent="0.25">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73"/>
      <c r="Z133" s="173"/>
      <c r="AA133" s="173"/>
      <c r="AB133" s="162"/>
    </row>
    <row r="134" spans="1:28" ht="15.75" x14ac:dyDescent="0.25">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73"/>
      <c r="Z134" s="173"/>
      <c r="AA134" s="173"/>
      <c r="AB134" s="162"/>
    </row>
    <row r="135" spans="1:28" ht="15.75" x14ac:dyDescent="0.25">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73"/>
      <c r="Z135" s="173"/>
      <c r="AA135" s="173"/>
      <c r="AB135" s="162"/>
    </row>
    <row r="136" spans="1:28" ht="15.75" x14ac:dyDescent="0.25">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73"/>
      <c r="Z136" s="173"/>
      <c r="AA136" s="173"/>
      <c r="AB136" s="162"/>
    </row>
    <row r="137" spans="1:28" ht="15.75" x14ac:dyDescent="0.25">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73"/>
      <c r="Z137" s="173"/>
      <c r="AA137" s="173"/>
      <c r="AB137" s="162"/>
    </row>
    <row r="138" spans="1:28" ht="15.75" x14ac:dyDescent="0.25">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73"/>
      <c r="Z138" s="173"/>
      <c r="AA138" s="173"/>
      <c r="AB138" s="162"/>
    </row>
    <row r="139" spans="1:28" ht="15.75" x14ac:dyDescent="0.25">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73"/>
      <c r="Z139" s="173"/>
      <c r="AA139" s="173"/>
      <c r="AB139" s="162"/>
    </row>
    <row r="140" spans="1:28" ht="15.75" x14ac:dyDescent="0.25">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73"/>
      <c r="Z140" s="173"/>
      <c r="AA140" s="173"/>
      <c r="AB140" s="162"/>
    </row>
    <row r="141" spans="1:28" ht="15.75" x14ac:dyDescent="0.25">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73"/>
      <c r="Z141" s="173"/>
      <c r="AA141" s="173"/>
      <c r="AB141" s="162"/>
    </row>
    <row r="142" spans="1:28" ht="15.75" x14ac:dyDescent="0.25">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73"/>
      <c r="Z142" s="173"/>
      <c r="AA142" s="173"/>
      <c r="AB142" s="162"/>
    </row>
    <row r="143" spans="1:28" ht="15.75" x14ac:dyDescent="0.25">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73"/>
      <c r="Z143" s="173"/>
      <c r="AA143" s="173"/>
      <c r="AB143" s="162"/>
    </row>
    <row r="144" spans="1:28" ht="15.75" x14ac:dyDescent="0.25">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73"/>
      <c r="Z144" s="173"/>
      <c r="AA144" s="173"/>
      <c r="AB144" s="162"/>
    </row>
    <row r="145" spans="1:28" ht="15.75" x14ac:dyDescent="0.25">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73"/>
      <c r="Z145" s="173"/>
      <c r="AA145" s="173"/>
      <c r="AB145" s="162"/>
    </row>
    <row r="146" spans="1:28" ht="15.75" x14ac:dyDescent="0.25">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73"/>
      <c r="Z146" s="173"/>
      <c r="AA146" s="173"/>
      <c r="AB146" s="162"/>
    </row>
    <row r="147" spans="1:28" ht="15.75" x14ac:dyDescent="0.25">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73"/>
      <c r="Z147" s="173"/>
      <c r="AA147" s="173"/>
      <c r="AB147" s="162"/>
    </row>
    <row r="148" spans="1:28" ht="15.75" x14ac:dyDescent="0.25">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73"/>
      <c r="Z148" s="173"/>
      <c r="AA148" s="173"/>
      <c r="AB148" s="162"/>
    </row>
    <row r="149" spans="1:28" ht="15.75" x14ac:dyDescent="0.25">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73"/>
      <c r="Z149" s="173"/>
      <c r="AA149" s="173"/>
      <c r="AB149" s="162"/>
    </row>
    <row r="150" spans="1:28" ht="15.75" x14ac:dyDescent="0.25">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73"/>
      <c r="Z150" s="173"/>
      <c r="AA150" s="173"/>
      <c r="AB150" s="162"/>
    </row>
    <row r="151" spans="1:28" ht="15.75" x14ac:dyDescent="0.25">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73"/>
      <c r="Z151" s="173"/>
      <c r="AA151" s="173"/>
      <c r="AB151" s="162"/>
    </row>
    <row r="152" spans="1:28" ht="15.75" x14ac:dyDescent="0.25">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73"/>
      <c r="Z152" s="173"/>
      <c r="AA152" s="173"/>
      <c r="AB152" s="162"/>
    </row>
    <row r="153" spans="1:28" ht="15.75" x14ac:dyDescent="0.25">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73"/>
      <c r="Z153" s="173"/>
      <c r="AA153" s="173"/>
      <c r="AB153" s="162"/>
    </row>
    <row r="154" spans="1:28" ht="15.75" x14ac:dyDescent="0.25">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73"/>
      <c r="Z154" s="173"/>
      <c r="AA154" s="173"/>
      <c r="AB154" s="162"/>
    </row>
    <row r="155" spans="1:28" ht="15.75" x14ac:dyDescent="0.25">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73"/>
      <c r="Z155" s="173"/>
      <c r="AA155" s="173"/>
      <c r="AB155" s="162"/>
    </row>
    <row r="156" spans="1:28" ht="15.75" x14ac:dyDescent="0.25">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73"/>
      <c r="Z156" s="173"/>
      <c r="AA156" s="173"/>
      <c r="AB156" s="162"/>
    </row>
    <row r="157" spans="1:28" ht="15.75" x14ac:dyDescent="0.25">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73"/>
      <c r="Z157" s="173"/>
      <c r="AA157" s="173"/>
      <c r="AB157" s="162"/>
    </row>
    <row r="158" spans="1:28" ht="15.75" x14ac:dyDescent="0.25">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73"/>
      <c r="Z158" s="173"/>
      <c r="AA158" s="173"/>
      <c r="AB158" s="162"/>
    </row>
    <row r="159" spans="1:28" ht="15.75" x14ac:dyDescent="0.25">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73"/>
      <c r="Z159" s="173"/>
      <c r="AA159" s="173"/>
      <c r="AB159" s="162"/>
    </row>
    <row r="160" spans="1:28" ht="15.75" x14ac:dyDescent="0.25">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73"/>
      <c r="Z160" s="173"/>
      <c r="AA160" s="173"/>
      <c r="AB160" s="162"/>
    </row>
    <row r="161" spans="1:28" ht="15.75" x14ac:dyDescent="0.25">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73"/>
      <c r="Z161" s="173"/>
      <c r="AA161" s="173"/>
      <c r="AB161" s="162"/>
    </row>
    <row r="162" spans="1:28" ht="15.75" x14ac:dyDescent="0.25">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73"/>
      <c r="Z162" s="173"/>
      <c r="AA162" s="173"/>
      <c r="AB162" s="162"/>
    </row>
    <row r="163" spans="1:28" ht="15.75" x14ac:dyDescent="0.25">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73"/>
      <c r="Z163" s="173"/>
      <c r="AA163" s="173"/>
      <c r="AB163" s="162"/>
    </row>
    <row r="164" spans="1:28" ht="15.75" x14ac:dyDescent="0.25">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73"/>
      <c r="Z164" s="173"/>
      <c r="AA164" s="173"/>
      <c r="AB164" s="162"/>
    </row>
    <row r="165" spans="1:28" ht="15.75" x14ac:dyDescent="0.25">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73"/>
      <c r="Z165" s="173"/>
      <c r="AA165" s="173"/>
      <c r="AB165" s="162"/>
    </row>
    <row r="166" spans="1:28" ht="15.75" x14ac:dyDescent="0.25">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73"/>
      <c r="Z166" s="173"/>
      <c r="AA166" s="173"/>
      <c r="AB166" s="162"/>
    </row>
    <row r="167" spans="1:28" ht="15.75" x14ac:dyDescent="0.25">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73"/>
      <c r="Z167" s="173"/>
      <c r="AA167" s="173"/>
      <c r="AB167" s="162"/>
    </row>
    <row r="168" spans="1:28" ht="15.75" x14ac:dyDescent="0.25">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73"/>
      <c r="Z168" s="173"/>
      <c r="AA168" s="173"/>
      <c r="AB168" s="162"/>
    </row>
    <row r="169" spans="1:28" ht="15.75" x14ac:dyDescent="0.25">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73"/>
      <c r="Z169" s="173"/>
      <c r="AA169" s="173"/>
      <c r="AB169" s="162"/>
    </row>
    <row r="170" spans="1:28" ht="15.75" x14ac:dyDescent="0.25">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73"/>
      <c r="Z170" s="173"/>
      <c r="AA170" s="173"/>
      <c r="AB170" s="162"/>
    </row>
    <row r="171" spans="1:28" ht="15.75" x14ac:dyDescent="0.25">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73"/>
      <c r="Z171" s="173"/>
      <c r="AA171" s="173"/>
      <c r="AB171" s="162"/>
    </row>
    <row r="172" spans="1:28" ht="15.75" x14ac:dyDescent="0.25">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73"/>
      <c r="Z172" s="173"/>
      <c r="AA172" s="173"/>
      <c r="AB172" s="162"/>
    </row>
    <row r="173" spans="1:28" ht="15.75" x14ac:dyDescent="0.25">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73"/>
      <c r="Z173" s="173"/>
      <c r="AA173" s="173"/>
      <c r="AB173" s="162"/>
    </row>
    <row r="174" spans="1:28" ht="15.75" x14ac:dyDescent="0.25">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73"/>
      <c r="Z174" s="173"/>
      <c r="AA174" s="173"/>
      <c r="AB174" s="162"/>
    </row>
    <row r="175" spans="1:28" ht="15.75" x14ac:dyDescent="0.25">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73"/>
      <c r="Z175" s="173"/>
      <c r="AA175" s="173"/>
      <c r="AB175" s="162"/>
    </row>
    <row r="176" spans="1:28" ht="15.75" x14ac:dyDescent="0.25">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73"/>
      <c r="Z176" s="173"/>
      <c r="AA176" s="173"/>
      <c r="AB176" s="162"/>
    </row>
    <row r="177" spans="1:28" ht="15.75" x14ac:dyDescent="0.25">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73"/>
      <c r="Z177" s="173"/>
      <c r="AA177" s="173"/>
      <c r="AB177" s="162"/>
    </row>
    <row r="178" spans="1:28" ht="15.75" x14ac:dyDescent="0.25">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73"/>
      <c r="Z178" s="173"/>
      <c r="AA178" s="173"/>
      <c r="AB178" s="162"/>
    </row>
    <row r="179" spans="1:28" ht="15.75" x14ac:dyDescent="0.25">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73"/>
      <c r="Z179" s="173"/>
      <c r="AA179" s="173"/>
      <c r="AB179" s="162"/>
    </row>
    <row r="180" spans="1:28" ht="15.75" x14ac:dyDescent="0.25">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73"/>
      <c r="Z180" s="173"/>
      <c r="AA180" s="173"/>
      <c r="AB180" s="162"/>
    </row>
    <row r="181" spans="1:28" ht="15.75" x14ac:dyDescent="0.25">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73"/>
      <c r="Z181" s="173"/>
      <c r="AA181" s="173"/>
      <c r="AB181" s="162"/>
    </row>
    <row r="182" spans="1:28" ht="15.75" x14ac:dyDescent="0.25">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73"/>
      <c r="Z182" s="173"/>
      <c r="AA182" s="173"/>
      <c r="AB182" s="162"/>
    </row>
    <row r="183" spans="1:28" ht="15.75" x14ac:dyDescent="0.25">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73"/>
      <c r="Z183" s="173"/>
      <c r="AA183" s="173"/>
      <c r="AB183" s="162"/>
    </row>
    <row r="184" spans="1:28" ht="15.75" x14ac:dyDescent="0.25">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73"/>
      <c r="Z184" s="173"/>
      <c r="AA184" s="173"/>
      <c r="AB184" s="162"/>
    </row>
    <row r="185" spans="1:28" ht="15.75" x14ac:dyDescent="0.25">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73"/>
      <c r="Z185" s="173"/>
      <c r="AA185" s="173"/>
      <c r="AB185" s="162"/>
    </row>
    <row r="186" spans="1:28" ht="15.75" x14ac:dyDescent="0.25">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73"/>
      <c r="Z186" s="173"/>
      <c r="AA186" s="173"/>
      <c r="AB186" s="162"/>
    </row>
    <row r="187" spans="1:28" ht="15.75" x14ac:dyDescent="0.25">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73"/>
      <c r="Z187" s="173"/>
      <c r="AA187" s="173"/>
      <c r="AB187" s="162"/>
    </row>
    <row r="188" spans="1:28" ht="15.75" x14ac:dyDescent="0.25">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73"/>
      <c r="Z188" s="173"/>
      <c r="AA188" s="173"/>
      <c r="AB188" s="162"/>
    </row>
    <row r="189" spans="1:28" ht="15.75" x14ac:dyDescent="0.25">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73"/>
      <c r="Z189" s="173"/>
      <c r="AA189" s="173"/>
      <c r="AB189" s="162"/>
    </row>
    <row r="190" spans="1:28" ht="15.75" x14ac:dyDescent="0.25">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73"/>
      <c r="Z190" s="173"/>
      <c r="AA190" s="173"/>
      <c r="AB190" s="162"/>
    </row>
    <row r="191" spans="1:28" ht="15.75" x14ac:dyDescent="0.25">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73"/>
      <c r="Z191" s="173"/>
      <c r="AA191" s="173"/>
      <c r="AB191" s="162"/>
    </row>
    <row r="192" spans="1:28" ht="15.75" x14ac:dyDescent="0.25">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73"/>
      <c r="Z192" s="173"/>
      <c r="AA192" s="173"/>
      <c r="AB192" s="162"/>
    </row>
    <row r="193" spans="1:28" ht="15.75" x14ac:dyDescent="0.25">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73"/>
      <c r="Z193" s="173"/>
      <c r="AA193" s="173"/>
      <c r="AB193" s="162"/>
    </row>
    <row r="194" spans="1:28" ht="15.75" x14ac:dyDescent="0.25">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73"/>
      <c r="Z194" s="173"/>
      <c r="AA194" s="173"/>
      <c r="AB194" s="162"/>
    </row>
    <row r="195" spans="1:28" ht="15.75" x14ac:dyDescent="0.25">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73"/>
      <c r="Z195" s="173"/>
      <c r="AA195" s="173"/>
      <c r="AB195" s="162"/>
    </row>
    <row r="196" spans="1:28" ht="15.75" x14ac:dyDescent="0.25">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73"/>
      <c r="Z196" s="173"/>
      <c r="AA196" s="173"/>
      <c r="AB196" s="162"/>
    </row>
    <row r="197" spans="1:28" ht="15.75" x14ac:dyDescent="0.25">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73"/>
      <c r="Z197" s="173"/>
      <c r="AA197" s="173"/>
      <c r="AB197" s="162"/>
    </row>
    <row r="198" spans="1:28" ht="15.75" x14ac:dyDescent="0.25">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73"/>
      <c r="Z198" s="173"/>
      <c r="AA198" s="173"/>
      <c r="AB198" s="162"/>
    </row>
    <row r="199" spans="1:28" ht="15.75" x14ac:dyDescent="0.25">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73"/>
      <c r="Z199" s="173"/>
      <c r="AA199" s="173"/>
      <c r="AB199" s="162"/>
    </row>
    <row r="200" spans="1:28" ht="15.75" x14ac:dyDescent="0.25">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73"/>
      <c r="Z200" s="173"/>
      <c r="AA200" s="173"/>
      <c r="AB200" s="162"/>
    </row>
    <row r="201" spans="1:28" ht="15.75" x14ac:dyDescent="0.25">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73"/>
      <c r="Z201" s="173"/>
      <c r="AA201" s="173"/>
      <c r="AB201" s="162"/>
    </row>
    <row r="202" spans="1:28" ht="15.75" x14ac:dyDescent="0.25">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73"/>
      <c r="Z202" s="173"/>
      <c r="AA202" s="173"/>
      <c r="AB202" s="162"/>
    </row>
    <row r="203" spans="1:28" ht="15.75" x14ac:dyDescent="0.25">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73"/>
      <c r="Z203" s="173"/>
      <c r="AA203" s="173"/>
      <c r="AB203" s="162"/>
    </row>
    <row r="204" spans="1:28" ht="15.75" x14ac:dyDescent="0.2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73"/>
      <c r="Z204" s="173"/>
      <c r="AA204" s="173"/>
      <c r="AB204" s="162"/>
    </row>
    <row r="205" spans="1:28" ht="15.75" x14ac:dyDescent="0.25">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73"/>
      <c r="Z205" s="173"/>
      <c r="AA205" s="173"/>
      <c r="AB205" s="162"/>
    </row>
    <row r="206" spans="1:28" ht="15.75" x14ac:dyDescent="0.25">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73"/>
      <c r="Z206" s="173"/>
      <c r="AA206" s="173"/>
      <c r="AB206" s="162"/>
    </row>
    <row r="207" spans="1:28" ht="15.75" x14ac:dyDescent="0.25">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73"/>
      <c r="Z207" s="173"/>
      <c r="AA207" s="173"/>
      <c r="AB207" s="162"/>
    </row>
    <row r="208" spans="1:28" ht="15.75" x14ac:dyDescent="0.25">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73"/>
      <c r="Z208" s="173"/>
      <c r="AA208" s="173"/>
      <c r="AB208" s="162"/>
    </row>
    <row r="209" spans="1:28" ht="15.75" x14ac:dyDescent="0.25">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73"/>
      <c r="Z209" s="173"/>
      <c r="AA209" s="173"/>
      <c r="AB209" s="162"/>
    </row>
    <row r="210" spans="1:28" ht="15.75" x14ac:dyDescent="0.25">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73"/>
      <c r="Z210" s="173"/>
      <c r="AA210" s="173"/>
      <c r="AB210" s="162"/>
    </row>
    <row r="211" spans="1:28" ht="15.75" x14ac:dyDescent="0.25">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73"/>
      <c r="Z211" s="173"/>
      <c r="AA211" s="173"/>
      <c r="AB211" s="162"/>
    </row>
    <row r="212" spans="1:28" ht="15.75" x14ac:dyDescent="0.25">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73"/>
      <c r="Z212" s="173"/>
      <c r="AA212" s="173"/>
      <c r="AB212" s="162"/>
    </row>
    <row r="213" spans="1:28" ht="15.75" x14ac:dyDescent="0.25">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73"/>
      <c r="Z213" s="173"/>
      <c r="AA213" s="173"/>
      <c r="AB213" s="162"/>
    </row>
    <row r="214" spans="1:28" ht="15.75" x14ac:dyDescent="0.25">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73"/>
      <c r="Z214" s="173"/>
      <c r="AA214" s="173"/>
      <c r="AB214" s="162"/>
    </row>
    <row r="215" spans="1:28" ht="15.75" x14ac:dyDescent="0.25">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73"/>
      <c r="Z215" s="173"/>
      <c r="AA215" s="173"/>
      <c r="AB215" s="162"/>
    </row>
    <row r="216" spans="1:28" ht="15.75" x14ac:dyDescent="0.25">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73"/>
      <c r="Z216" s="173"/>
      <c r="AA216" s="173"/>
      <c r="AB216" s="162"/>
    </row>
    <row r="217" spans="1:28" ht="15.75" x14ac:dyDescent="0.25">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73"/>
      <c r="Z217" s="173"/>
      <c r="AA217" s="173"/>
      <c r="AB217" s="162"/>
    </row>
    <row r="218" spans="1:28" ht="15.75" x14ac:dyDescent="0.25">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73"/>
      <c r="Z218" s="173"/>
      <c r="AA218" s="173"/>
      <c r="AB218" s="162"/>
    </row>
    <row r="219" spans="1:28" ht="15.75" x14ac:dyDescent="0.25">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73"/>
      <c r="Z219" s="173"/>
      <c r="AA219" s="173"/>
      <c r="AB219" s="162"/>
    </row>
    <row r="220" spans="1:28" ht="15.75" x14ac:dyDescent="0.25">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73"/>
      <c r="Z220" s="173"/>
      <c r="AA220" s="173"/>
      <c r="AB220" s="162"/>
    </row>
    <row r="221" spans="1:28" ht="15.75" x14ac:dyDescent="0.25">
      <c r="A221" s="162"/>
      <c r="B221" s="16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73"/>
      <c r="Z221" s="173"/>
      <c r="AA221" s="173"/>
      <c r="AB221" s="162"/>
    </row>
    <row r="222" spans="1:28" ht="15.75" x14ac:dyDescent="0.25">
      <c r="A222" s="162"/>
      <c r="B222" s="16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73"/>
      <c r="Z222" s="173"/>
      <c r="AA222" s="173"/>
      <c r="AB222" s="162"/>
    </row>
    <row r="223" spans="1:28" ht="15.75" x14ac:dyDescent="0.25">
      <c r="A223" s="162"/>
      <c r="B223" s="16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73"/>
      <c r="Z223" s="173"/>
      <c r="AA223" s="173"/>
      <c r="AB223" s="162"/>
    </row>
    <row r="224" spans="1:28" ht="15.75" x14ac:dyDescent="0.25">
      <c r="A224" s="162"/>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73"/>
      <c r="Z224" s="173"/>
      <c r="AA224" s="173"/>
      <c r="AB224" s="162"/>
    </row>
    <row r="225" spans="1:28" ht="15.75" x14ac:dyDescent="0.25">
      <c r="A225" s="162"/>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73"/>
      <c r="Z225" s="173"/>
      <c r="AA225" s="173"/>
      <c r="AB225" s="162"/>
    </row>
    <row r="226" spans="1:28" ht="15.75" x14ac:dyDescent="0.25">
      <c r="A226" s="162"/>
      <c r="B226" s="16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73"/>
      <c r="Z226" s="173"/>
      <c r="AA226" s="173"/>
      <c r="AB226" s="162"/>
    </row>
    <row r="227" spans="1:28" ht="15.75" x14ac:dyDescent="0.25">
      <c r="A227" s="162"/>
      <c r="B227" s="16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73"/>
      <c r="Z227" s="173"/>
      <c r="AA227" s="173"/>
      <c r="AB227" s="162"/>
    </row>
    <row r="228" spans="1:28" ht="15.75" x14ac:dyDescent="0.25">
      <c r="A228" s="162"/>
      <c r="B228" s="16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73"/>
      <c r="Z228" s="173"/>
      <c r="AA228" s="173"/>
      <c r="AB228" s="162"/>
    </row>
    <row r="229" spans="1:28" ht="15.75" x14ac:dyDescent="0.25">
      <c r="A229" s="162"/>
      <c r="B229" s="16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73"/>
      <c r="Z229" s="173"/>
      <c r="AA229" s="173"/>
      <c r="AB229" s="162"/>
    </row>
    <row r="230" spans="1:28" ht="15.75" x14ac:dyDescent="0.25">
      <c r="A230" s="162"/>
      <c r="B230" s="16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73"/>
      <c r="Z230" s="173"/>
      <c r="AA230" s="173"/>
      <c r="AB230" s="162"/>
    </row>
    <row r="231" spans="1:28" ht="15.75" x14ac:dyDescent="0.25">
      <c r="A231" s="162"/>
      <c r="B231" s="16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73"/>
      <c r="Z231" s="173"/>
      <c r="AA231" s="173"/>
      <c r="AB231" s="162"/>
    </row>
    <row r="232" spans="1:28" ht="15.75" x14ac:dyDescent="0.25">
      <c r="A232" s="162"/>
      <c r="B232" s="16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73"/>
      <c r="Z232" s="173"/>
      <c r="AA232" s="173"/>
      <c r="AB232" s="162"/>
    </row>
    <row r="233" spans="1:28" ht="15.75" x14ac:dyDescent="0.25">
      <c r="A233" s="162"/>
      <c r="B233" s="16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73"/>
      <c r="Z233" s="173"/>
      <c r="AA233" s="173"/>
      <c r="AB233" s="162"/>
    </row>
    <row r="234" spans="1:28" ht="15.75" x14ac:dyDescent="0.25">
      <c r="A234" s="162"/>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73"/>
      <c r="Z234" s="173"/>
      <c r="AA234" s="173"/>
      <c r="AB234" s="162"/>
    </row>
    <row r="235" spans="1:28" ht="15.75" x14ac:dyDescent="0.25">
      <c r="A235" s="162"/>
      <c r="B235" s="16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73"/>
      <c r="Z235" s="173"/>
      <c r="AA235" s="173"/>
      <c r="AB235" s="162"/>
    </row>
    <row r="236" spans="1:28" ht="15.75" x14ac:dyDescent="0.25">
      <c r="A236" s="162"/>
      <c r="B236" s="16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73"/>
      <c r="Z236" s="173"/>
      <c r="AA236" s="173"/>
      <c r="AB236" s="162"/>
    </row>
    <row r="237" spans="1:28" ht="15.75" x14ac:dyDescent="0.25">
      <c r="A237" s="162"/>
      <c r="B237" s="16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73"/>
      <c r="Z237" s="173"/>
      <c r="AA237" s="173"/>
      <c r="AB237" s="162"/>
    </row>
    <row r="238" spans="1:28" ht="15.75" x14ac:dyDescent="0.25">
      <c r="A238" s="162"/>
      <c r="B238" s="16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73"/>
      <c r="Z238" s="173"/>
      <c r="AA238" s="173"/>
      <c r="AB238" s="162"/>
    </row>
    <row r="239" spans="1:28" ht="15.75" x14ac:dyDescent="0.25">
      <c r="A239" s="162"/>
      <c r="B239" s="16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73"/>
      <c r="Z239" s="173"/>
      <c r="AA239" s="173"/>
      <c r="AB239" s="162"/>
    </row>
    <row r="240" spans="1:28" ht="15.75" x14ac:dyDescent="0.25">
      <c r="A240" s="162"/>
      <c r="B240" s="16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73"/>
      <c r="Z240" s="173"/>
      <c r="AA240" s="173"/>
      <c r="AB240" s="162"/>
    </row>
    <row r="241" spans="1:28" ht="15.75" x14ac:dyDescent="0.25">
      <c r="A241" s="162"/>
      <c r="B241" s="16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73"/>
      <c r="Z241" s="173"/>
      <c r="AA241" s="173"/>
      <c r="AB241" s="162"/>
    </row>
    <row r="242" spans="1:28" ht="15.75" x14ac:dyDescent="0.25">
      <c r="A242" s="162"/>
      <c r="B242" s="16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73"/>
      <c r="Z242" s="173"/>
      <c r="AA242" s="173"/>
      <c r="AB242" s="162"/>
    </row>
    <row r="243" spans="1:28" ht="15.75" x14ac:dyDescent="0.25">
      <c r="A243" s="162"/>
      <c r="B243" s="16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73"/>
      <c r="Z243" s="173"/>
      <c r="AA243" s="173"/>
      <c r="AB243" s="162"/>
    </row>
    <row r="244" spans="1:28" ht="15.75" x14ac:dyDescent="0.25">
      <c r="A244" s="162"/>
      <c r="B244" s="16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73"/>
      <c r="Z244" s="173"/>
      <c r="AA244" s="173"/>
      <c r="AB244" s="162"/>
    </row>
    <row r="245" spans="1:28" ht="15.75" x14ac:dyDescent="0.25">
      <c r="A245" s="162"/>
      <c r="B245" s="16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73"/>
      <c r="Z245" s="173"/>
      <c r="AA245" s="173"/>
      <c r="AB245" s="162"/>
    </row>
    <row r="246" spans="1:28" ht="15.75" x14ac:dyDescent="0.25">
      <c r="A246" s="162"/>
      <c r="B246" s="16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73"/>
      <c r="Z246" s="173"/>
      <c r="AA246" s="173"/>
      <c r="AB246" s="162"/>
    </row>
    <row r="247" spans="1:28" ht="15.75" x14ac:dyDescent="0.25">
      <c r="A247" s="162"/>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73"/>
      <c r="Z247" s="173"/>
      <c r="AA247" s="173"/>
      <c r="AB247" s="162"/>
    </row>
    <row r="248" spans="1:28" ht="15.75" x14ac:dyDescent="0.25">
      <c r="A248" s="162"/>
      <c r="B248" s="16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73"/>
      <c r="Z248" s="173"/>
      <c r="AA248" s="173"/>
      <c r="AB248" s="162"/>
    </row>
    <row r="249" spans="1:28" ht="15.75" x14ac:dyDescent="0.25">
      <c r="A249" s="162"/>
      <c r="B249" s="16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73"/>
      <c r="Z249" s="173"/>
      <c r="AA249" s="173"/>
      <c r="AB249" s="162"/>
    </row>
    <row r="250" spans="1:28" ht="15.75" x14ac:dyDescent="0.25">
      <c r="A250" s="162"/>
      <c r="B250" s="16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73"/>
      <c r="Z250" s="173"/>
      <c r="AA250" s="173"/>
      <c r="AB250" s="162"/>
    </row>
    <row r="251" spans="1:28" ht="15.75" x14ac:dyDescent="0.25">
      <c r="A251" s="162"/>
      <c r="B251" s="16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73"/>
      <c r="Z251" s="173"/>
      <c r="AA251" s="173"/>
      <c r="AB251" s="162"/>
    </row>
    <row r="252" spans="1:28" ht="15.75" x14ac:dyDescent="0.25">
      <c r="A252" s="162"/>
      <c r="B252" s="16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73"/>
      <c r="Z252" s="173"/>
      <c r="AA252" s="173"/>
      <c r="AB252" s="162"/>
    </row>
    <row r="253" spans="1:28" ht="15.75" x14ac:dyDescent="0.25">
      <c r="A253" s="162"/>
      <c r="B253" s="16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73"/>
      <c r="Z253" s="173"/>
      <c r="AA253" s="173"/>
      <c r="AB253" s="162"/>
    </row>
    <row r="254" spans="1:28" ht="15.75" x14ac:dyDescent="0.25">
      <c r="A254" s="162"/>
      <c r="B254" s="16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73"/>
      <c r="Z254" s="173"/>
      <c r="AA254" s="173"/>
      <c r="AB254" s="162"/>
    </row>
    <row r="255" spans="1:28" ht="15.75" x14ac:dyDescent="0.25">
      <c r="A255" s="162"/>
      <c r="B255" s="16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73"/>
      <c r="Z255" s="173"/>
      <c r="AA255" s="173"/>
      <c r="AB255" s="162"/>
    </row>
    <row r="256" spans="1:28" ht="15.75" x14ac:dyDescent="0.25">
      <c r="A256" s="162"/>
      <c r="B256" s="16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73"/>
      <c r="Z256" s="173"/>
      <c r="AA256" s="173"/>
      <c r="AB256" s="162"/>
    </row>
    <row r="257" spans="1:28" ht="15.75" x14ac:dyDescent="0.25">
      <c r="A257" s="162"/>
      <c r="B257" s="16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73"/>
      <c r="Z257" s="173"/>
      <c r="AA257" s="173"/>
      <c r="AB257" s="162"/>
    </row>
    <row r="258" spans="1:28" ht="15.75" x14ac:dyDescent="0.25">
      <c r="A258" s="162"/>
      <c r="B258" s="16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73"/>
      <c r="Z258" s="173"/>
      <c r="AA258" s="173"/>
      <c r="AB258" s="162"/>
    </row>
    <row r="259" spans="1:28" ht="15.75" x14ac:dyDescent="0.25">
      <c r="A259" s="162"/>
      <c r="B259" s="16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73"/>
      <c r="Z259" s="173"/>
      <c r="AA259" s="173"/>
      <c r="AB259" s="162"/>
    </row>
    <row r="260" spans="1:28" ht="15.75" x14ac:dyDescent="0.25">
      <c r="A260" s="162"/>
      <c r="B260" s="16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73"/>
      <c r="Z260" s="173"/>
      <c r="AA260" s="173"/>
      <c r="AB260" s="162"/>
    </row>
    <row r="261" spans="1:28" ht="15.75" x14ac:dyDescent="0.25">
      <c r="A261" s="162"/>
      <c r="B261" s="16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73"/>
      <c r="Z261" s="173"/>
      <c r="AA261" s="173"/>
      <c r="AB261" s="162"/>
    </row>
    <row r="262" spans="1:28" ht="15.75" x14ac:dyDescent="0.25">
      <c r="A262" s="162"/>
      <c r="B262" s="16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73"/>
      <c r="Z262" s="173"/>
      <c r="AA262" s="173"/>
      <c r="AB262" s="162"/>
    </row>
    <row r="263" spans="1:28" ht="15.75" x14ac:dyDescent="0.25">
      <c r="A263" s="162"/>
      <c r="B263" s="16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73"/>
      <c r="Z263" s="173"/>
      <c r="AA263" s="173"/>
      <c r="AB263" s="162"/>
    </row>
    <row r="264" spans="1:28" ht="15.75" x14ac:dyDescent="0.25">
      <c r="A264" s="162"/>
      <c r="B264" s="16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73"/>
      <c r="Z264" s="173"/>
      <c r="AA264" s="173"/>
      <c r="AB264" s="162"/>
    </row>
    <row r="265" spans="1:28" ht="15.75" x14ac:dyDescent="0.25">
      <c r="A265" s="162"/>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73"/>
      <c r="Z265" s="173"/>
      <c r="AA265" s="173"/>
      <c r="AB265" s="162"/>
    </row>
    <row r="266" spans="1:28" ht="15.75" x14ac:dyDescent="0.25">
      <c r="A266" s="162"/>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73"/>
      <c r="Z266" s="173"/>
      <c r="AA266" s="173"/>
      <c r="AB266" s="162"/>
    </row>
    <row r="267" spans="1:28" ht="15.75" x14ac:dyDescent="0.25">
      <c r="A267" s="162"/>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73"/>
      <c r="Z267" s="173"/>
      <c r="AA267" s="173"/>
      <c r="AB267" s="162"/>
    </row>
    <row r="268" spans="1:28" ht="15.75" x14ac:dyDescent="0.25">
      <c r="A268" s="162"/>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73"/>
      <c r="Z268" s="173"/>
      <c r="AA268" s="173"/>
      <c r="AB268" s="162"/>
    </row>
    <row r="269" spans="1:28" ht="15.75" x14ac:dyDescent="0.25">
      <c r="A269" s="162"/>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73"/>
      <c r="Z269" s="173"/>
      <c r="AA269" s="173"/>
      <c r="AB269" s="162"/>
    </row>
    <row r="270" spans="1:28" ht="15.75" x14ac:dyDescent="0.25">
      <c r="A270" s="162"/>
      <c r="B270" s="16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73"/>
      <c r="Z270" s="173"/>
      <c r="AA270" s="173"/>
      <c r="AB270" s="162"/>
    </row>
    <row r="271" spans="1:28" ht="15.75" x14ac:dyDescent="0.25">
      <c r="A271" s="162"/>
      <c r="B271" s="16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73"/>
      <c r="Z271" s="173"/>
      <c r="AA271" s="173"/>
      <c r="AB271" s="162"/>
    </row>
    <row r="272" spans="1:28" ht="15.75" x14ac:dyDescent="0.25">
      <c r="A272" s="162"/>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73"/>
      <c r="Z272" s="173"/>
      <c r="AA272" s="173"/>
      <c r="AB272" s="162"/>
    </row>
    <row r="273" spans="1:28" ht="15.75" x14ac:dyDescent="0.25">
      <c r="A273" s="162"/>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73"/>
      <c r="Z273" s="173"/>
      <c r="AA273" s="173"/>
      <c r="AB273" s="162"/>
    </row>
    <row r="274" spans="1:28" ht="15.75" x14ac:dyDescent="0.25">
      <c r="A274" s="162"/>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73"/>
      <c r="Z274" s="173"/>
      <c r="AA274" s="173"/>
      <c r="AB274" s="162"/>
    </row>
    <row r="275" spans="1:28" ht="15.75" x14ac:dyDescent="0.25">
      <c r="A275" s="162"/>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73"/>
      <c r="Z275" s="173"/>
      <c r="AA275" s="173"/>
      <c r="AB275" s="162"/>
    </row>
    <row r="276" spans="1:28" ht="15.75" x14ac:dyDescent="0.25">
      <c r="A276" s="162"/>
      <c r="B276" s="16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73"/>
      <c r="Z276" s="173"/>
      <c r="AA276" s="173"/>
      <c r="AB276" s="162"/>
    </row>
    <row r="277" spans="1:28" ht="15.75" x14ac:dyDescent="0.25">
      <c r="A277" s="162"/>
      <c r="B277" s="16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73"/>
      <c r="Z277" s="173"/>
      <c r="AA277" s="173"/>
      <c r="AB277" s="162"/>
    </row>
    <row r="278" spans="1:28" ht="15.75" x14ac:dyDescent="0.25">
      <c r="A278" s="162"/>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73"/>
      <c r="Z278" s="173"/>
      <c r="AA278" s="173"/>
      <c r="AB278" s="162"/>
    </row>
    <row r="279" spans="1:28" ht="15.75" x14ac:dyDescent="0.25">
      <c r="A279" s="162"/>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73"/>
      <c r="Z279" s="173"/>
      <c r="AA279" s="173"/>
      <c r="AB279" s="162"/>
    </row>
    <row r="280" spans="1:28" ht="15.75" x14ac:dyDescent="0.25">
      <c r="A280" s="162"/>
      <c r="B280" s="16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73"/>
      <c r="Z280" s="173"/>
      <c r="AA280" s="173"/>
      <c r="AB280" s="162"/>
    </row>
    <row r="281" spans="1:28" ht="15.75" x14ac:dyDescent="0.25">
      <c r="A281" s="162"/>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73"/>
      <c r="Z281" s="173"/>
      <c r="AA281" s="173"/>
      <c r="AB281" s="162"/>
    </row>
    <row r="282" spans="1:28" ht="15.75" x14ac:dyDescent="0.25">
      <c r="A282" s="162"/>
      <c r="B282" s="16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73"/>
      <c r="Z282" s="173"/>
      <c r="AA282" s="173"/>
      <c r="AB282" s="162"/>
    </row>
    <row r="283" spans="1:28" ht="15.75" x14ac:dyDescent="0.25">
      <c r="A283" s="162"/>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73"/>
      <c r="Z283" s="173"/>
      <c r="AA283" s="173"/>
      <c r="AB283" s="162"/>
    </row>
    <row r="284" spans="1:28" ht="15.75" x14ac:dyDescent="0.25">
      <c r="A284" s="162"/>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73"/>
      <c r="Z284" s="173"/>
      <c r="AA284" s="173"/>
      <c r="AB284" s="162"/>
    </row>
    <row r="285" spans="1:28" ht="15.75" x14ac:dyDescent="0.25">
      <c r="A285" s="162"/>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73"/>
      <c r="Z285" s="173"/>
      <c r="AA285" s="173"/>
      <c r="AB285" s="162"/>
    </row>
    <row r="286" spans="1:28" ht="15.75" x14ac:dyDescent="0.25">
      <c r="A286" s="162"/>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73"/>
      <c r="Z286" s="173"/>
      <c r="AA286" s="173"/>
      <c r="AB286" s="162"/>
    </row>
    <row r="287" spans="1:28" ht="15.75" x14ac:dyDescent="0.25">
      <c r="A287" s="162"/>
      <c r="B287" s="16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73"/>
      <c r="Z287" s="173"/>
      <c r="AA287" s="173"/>
      <c r="AB287" s="162"/>
    </row>
    <row r="288" spans="1:28" ht="15.75" x14ac:dyDescent="0.25">
      <c r="A288" s="162"/>
      <c r="B288" s="16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73"/>
      <c r="Z288" s="173"/>
      <c r="AA288" s="173"/>
      <c r="AB288" s="162"/>
    </row>
    <row r="289" spans="1:28" ht="15.75" x14ac:dyDescent="0.25">
      <c r="A289" s="162"/>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73"/>
      <c r="Z289" s="173"/>
      <c r="AA289" s="173"/>
      <c r="AB289" s="162"/>
    </row>
    <row r="290" spans="1:28" ht="15.75" x14ac:dyDescent="0.25">
      <c r="A290" s="162"/>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73"/>
      <c r="Z290" s="173"/>
      <c r="AA290" s="173"/>
      <c r="AB290" s="162"/>
    </row>
    <row r="291" spans="1:28" ht="15.75" x14ac:dyDescent="0.25">
      <c r="A291" s="162"/>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73"/>
      <c r="Z291" s="173"/>
      <c r="AA291" s="173"/>
      <c r="AB291" s="162"/>
    </row>
    <row r="292" spans="1:28" ht="15.75" x14ac:dyDescent="0.25">
      <c r="A292" s="162"/>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73"/>
      <c r="Z292" s="173"/>
      <c r="AA292" s="173"/>
      <c r="AB292" s="162"/>
    </row>
    <row r="293" spans="1:28" ht="15.75" x14ac:dyDescent="0.25">
      <c r="A293" s="162"/>
      <c r="B293" s="16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73"/>
      <c r="Z293" s="173"/>
      <c r="AA293" s="173"/>
      <c r="AB293" s="162"/>
    </row>
    <row r="294" spans="1:28" ht="15.75" x14ac:dyDescent="0.25">
      <c r="A294" s="162"/>
      <c r="B294" s="16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73"/>
      <c r="Z294" s="173"/>
      <c r="AA294" s="173"/>
      <c r="AB294" s="162"/>
    </row>
    <row r="295" spans="1:28" ht="15.75" x14ac:dyDescent="0.25">
      <c r="A295" s="162"/>
      <c r="B295" s="16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73"/>
      <c r="Z295" s="173"/>
      <c r="AA295" s="173"/>
      <c r="AB295" s="162"/>
    </row>
    <row r="296" spans="1:28" ht="15.75" x14ac:dyDescent="0.25">
      <c r="A296" s="162"/>
      <c r="B296" s="16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73"/>
      <c r="Z296" s="173"/>
      <c r="AA296" s="173"/>
      <c r="AB296" s="162"/>
    </row>
    <row r="297" spans="1:28" ht="15.75" x14ac:dyDescent="0.25">
      <c r="A297" s="162"/>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73"/>
      <c r="Z297" s="173"/>
      <c r="AA297" s="173"/>
      <c r="AB297" s="162"/>
    </row>
    <row r="298" spans="1:28" ht="15.75" x14ac:dyDescent="0.25">
      <c r="A298" s="162"/>
      <c r="B298" s="16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73"/>
      <c r="Z298" s="173"/>
      <c r="AA298" s="173"/>
      <c r="AB298" s="162"/>
    </row>
    <row r="299" spans="1:28" ht="15.75" x14ac:dyDescent="0.25">
      <c r="A299" s="162"/>
      <c r="B299" s="16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73"/>
      <c r="Z299" s="173"/>
      <c r="AA299" s="173"/>
      <c r="AB299" s="162"/>
    </row>
    <row r="300" spans="1:28" ht="15.75" x14ac:dyDescent="0.25">
      <c r="A300" s="162"/>
      <c r="B300" s="16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73"/>
      <c r="Z300" s="173"/>
      <c r="AA300" s="173"/>
      <c r="AB300" s="162"/>
    </row>
    <row r="301" spans="1:28" ht="15.75" x14ac:dyDescent="0.25">
      <c r="A301" s="162"/>
      <c r="B301" s="16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73"/>
      <c r="Z301" s="173"/>
      <c r="AA301" s="173"/>
      <c r="AB301" s="162"/>
    </row>
    <row r="302" spans="1:28" ht="15.75" x14ac:dyDescent="0.25">
      <c r="A302" s="162"/>
      <c r="B302" s="16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73"/>
      <c r="Z302" s="173"/>
      <c r="AA302" s="173"/>
      <c r="AB302" s="162"/>
    </row>
    <row r="303" spans="1:28" ht="15.75" x14ac:dyDescent="0.25">
      <c r="A303" s="162"/>
      <c r="B303" s="16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73"/>
      <c r="Z303" s="173"/>
      <c r="AA303" s="173"/>
      <c r="AB303" s="162"/>
    </row>
    <row r="304" spans="1:28" ht="15.75" x14ac:dyDescent="0.25">
      <c r="A304" s="162"/>
      <c r="B304" s="16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73"/>
      <c r="Z304" s="173"/>
      <c r="AA304" s="173"/>
      <c r="AB304" s="162"/>
    </row>
    <row r="305" spans="1:28" ht="15.75" x14ac:dyDescent="0.25">
      <c r="A305" s="162"/>
      <c r="B305" s="16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73"/>
      <c r="Z305" s="173"/>
      <c r="AA305" s="173"/>
      <c r="AB305" s="162"/>
    </row>
    <row r="306" spans="1:28" ht="15.75" x14ac:dyDescent="0.25">
      <c r="A306" s="162"/>
      <c r="B306" s="16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73"/>
      <c r="Z306" s="173"/>
      <c r="AA306" s="173"/>
      <c r="AB306" s="162"/>
    </row>
    <row r="307" spans="1:28" ht="15.75" x14ac:dyDescent="0.25">
      <c r="A307" s="162"/>
      <c r="B307" s="16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73"/>
      <c r="Z307" s="173"/>
      <c r="AA307" s="173"/>
      <c r="AB307" s="162"/>
    </row>
    <row r="308" spans="1:28" ht="15.75" x14ac:dyDescent="0.25">
      <c r="A308" s="162"/>
      <c r="B308" s="16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73"/>
      <c r="Z308" s="173"/>
      <c r="AA308" s="173"/>
      <c r="AB308" s="162"/>
    </row>
    <row r="309" spans="1:28" ht="15.75" x14ac:dyDescent="0.25">
      <c r="A309" s="162"/>
      <c r="B309" s="16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73"/>
      <c r="Z309" s="173"/>
      <c r="AA309" s="173"/>
      <c r="AB309" s="162"/>
    </row>
    <row r="310" spans="1:28" ht="15.75" x14ac:dyDescent="0.25">
      <c r="A310" s="162"/>
      <c r="B310" s="16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73"/>
      <c r="Z310" s="173"/>
      <c r="AA310" s="173"/>
      <c r="AB310" s="162"/>
    </row>
    <row r="311" spans="1:28" ht="15.75" x14ac:dyDescent="0.25">
      <c r="A311" s="162"/>
      <c r="B311" s="16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73"/>
      <c r="Z311" s="173"/>
      <c r="AA311" s="173"/>
      <c r="AB311" s="162"/>
    </row>
    <row r="312" spans="1:28" ht="15.75" x14ac:dyDescent="0.25">
      <c r="A312" s="162"/>
      <c r="B312" s="16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73"/>
      <c r="Z312" s="173"/>
      <c r="AA312" s="173"/>
      <c r="AB312" s="162"/>
    </row>
    <row r="313" spans="1:28" ht="15.75" x14ac:dyDescent="0.25">
      <c r="A313" s="162"/>
      <c r="B313" s="16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73"/>
      <c r="Z313" s="173"/>
      <c r="AA313" s="173"/>
      <c r="AB313" s="162"/>
    </row>
    <row r="314" spans="1:28" ht="15.75" x14ac:dyDescent="0.25">
      <c r="A314" s="162"/>
      <c r="B314" s="16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73"/>
      <c r="Z314" s="173"/>
      <c r="AA314" s="173"/>
      <c r="AB314" s="162"/>
    </row>
    <row r="315" spans="1:28" ht="15.75" x14ac:dyDescent="0.25">
      <c r="A315" s="162"/>
      <c r="B315" s="16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73"/>
      <c r="Z315" s="173"/>
      <c r="AA315" s="173"/>
      <c r="AB315" s="162"/>
    </row>
    <row r="316" spans="1:28" ht="15.75" x14ac:dyDescent="0.25">
      <c r="A316" s="162"/>
      <c r="B316" s="16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73"/>
      <c r="Z316" s="173"/>
      <c r="AA316" s="173"/>
      <c r="AB316" s="162"/>
    </row>
    <row r="317" spans="1:28" ht="15.75" x14ac:dyDescent="0.25">
      <c r="A317" s="162"/>
      <c r="B317" s="16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73"/>
      <c r="Z317" s="173"/>
      <c r="AA317" s="173"/>
      <c r="AB317" s="162"/>
    </row>
    <row r="318" spans="1:28" ht="15.75" x14ac:dyDescent="0.25">
      <c r="A318" s="162"/>
      <c r="B318" s="16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73"/>
      <c r="Z318" s="173"/>
      <c r="AA318" s="173"/>
      <c r="AB318" s="162"/>
    </row>
    <row r="319" spans="1:28" ht="15.75" x14ac:dyDescent="0.25">
      <c r="A319" s="162"/>
      <c r="B319" s="16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73"/>
      <c r="Z319" s="173"/>
      <c r="AA319" s="173"/>
      <c r="AB319" s="162"/>
    </row>
    <row r="320" spans="1:28" ht="15.75" x14ac:dyDescent="0.25">
      <c r="A320" s="162"/>
      <c r="B320" s="16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73"/>
      <c r="Z320" s="173"/>
      <c r="AA320" s="173"/>
      <c r="AB320" s="162"/>
    </row>
    <row r="321" spans="1:28" ht="15.75" x14ac:dyDescent="0.25">
      <c r="A321" s="162"/>
      <c r="B321" s="16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73"/>
      <c r="Z321" s="173"/>
      <c r="AA321" s="173"/>
      <c r="AB321" s="162"/>
    </row>
    <row r="322" spans="1:28" ht="15.75" x14ac:dyDescent="0.25">
      <c r="A322" s="162"/>
      <c r="B322" s="16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73"/>
      <c r="Z322" s="173"/>
      <c r="AA322" s="173"/>
      <c r="AB322" s="162"/>
    </row>
    <row r="323" spans="1:28" ht="15.75" x14ac:dyDescent="0.25">
      <c r="A323" s="162"/>
      <c r="B323" s="16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73"/>
      <c r="Z323" s="173"/>
      <c r="AA323" s="173"/>
      <c r="AB323" s="162"/>
    </row>
    <row r="324" spans="1:28" ht="15.75" x14ac:dyDescent="0.25">
      <c r="A324" s="162"/>
      <c r="B324" s="16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73"/>
      <c r="Z324" s="173"/>
      <c r="AA324" s="173"/>
      <c r="AB324" s="162"/>
    </row>
    <row r="325" spans="1:28" ht="15.75" x14ac:dyDescent="0.25">
      <c r="A325" s="162"/>
      <c r="B325" s="16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73"/>
      <c r="Z325" s="173"/>
      <c r="AA325" s="173"/>
      <c r="AB325" s="162"/>
    </row>
    <row r="326" spans="1:28" ht="15.75" x14ac:dyDescent="0.25">
      <c r="A326" s="162"/>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73"/>
      <c r="Z326" s="173"/>
      <c r="AA326" s="173"/>
      <c r="AB326" s="162"/>
    </row>
    <row r="327" spans="1:28" ht="15.75" x14ac:dyDescent="0.25">
      <c r="A327" s="162"/>
      <c r="B327" s="16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73"/>
      <c r="Z327" s="173"/>
      <c r="AA327" s="173"/>
      <c r="AB327" s="162"/>
    </row>
    <row r="328" spans="1:28" ht="15.75" x14ac:dyDescent="0.25">
      <c r="A328" s="162"/>
      <c r="B328" s="16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73"/>
      <c r="Z328" s="173"/>
      <c r="AA328" s="173"/>
      <c r="AB328" s="162"/>
    </row>
    <row r="329" spans="1:28" ht="15.75" x14ac:dyDescent="0.25">
      <c r="A329" s="162"/>
      <c r="B329" s="16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73"/>
      <c r="Z329" s="173"/>
      <c r="AA329" s="173"/>
      <c r="AB329" s="162"/>
    </row>
    <row r="330" spans="1:28" ht="15.75" x14ac:dyDescent="0.25">
      <c r="A330" s="162"/>
      <c r="B330" s="16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73"/>
      <c r="Z330" s="173"/>
      <c r="AA330" s="173"/>
      <c r="AB330" s="162"/>
    </row>
    <row r="331" spans="1:28" ht="15.75" x14ac:dyDescent="0.25">
      <c r="A331" s="162"/>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73"/>
      <c r="Z331" s="173"/>
      <c r="AA331" s="173"/>
      <c r="AB331" s="162"/>
    </row>
    <row r="332" spans="1:28" ht="15.75" x14ac:dyDescent="0.25">
      <c r="A332" s="162"/>
      <c r="B332" s="16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73"/>
      <c r="Z332" s="173"/>
      <c r="AA332" s="173"/>
      <c r="AB332" s="162"/>
    </row>
    <row r="333" spans="1:28" ht="15.75" x14ac:dyDescent="0.25">
      <c r="A333" s="162"/>
      <c r="B333" s="16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73"/>
      <c r="Z333" s="173"/>
      <c r="AA333" s="173"/>
      <c r="AB333" s="162"/>
    </row>
    <row r="334" spans="1:28" ht="15.75" x14ac:dyDescent="0.25">
      <c r="A334" s="162"/>
      <c r="B334" s="16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73"/>
      <c r="Z334" s="173"/>
      <c r="AA334" s="173"/>
      <c r="AB334" s="162"/>
    </row>
    <row r="335" spans="1:28" ht="15.75" x14ac:dyDescent="0.25">
      <c r="A335" s="162"/>
      <c r="B335" s="16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73"/>
      <c r="Z335" s="173"/>
      <c r="AA335" s="173"/>
      <c r="AB335" s="162"/>
    </row>
    <row r="336" spans="1:28" ht="15.75" x14ac:dyDescent="0.25">
      <c r="A336" s="162"/>
      <c r="B336" s="16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73"/>
      <c r="Z336" s="173"/>
      <c r="AA336" s="173"/>
      <c r="AB336" s="162"/>
    </row>
    <row r="337" spans="1:28" ht="15.75" x14ac:dyDescent="0.25">
      <c r="A337" s="162"/>
      <c r="B337" s="16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73"/>
      <c r="Z337" s="173"/>
      <c r="AA337" s="173"/>
      <c r="AB337" s="162"/>
    </row>
    <row r="338" spans="1:28" ht="15.75" x14ac:dyDescent="0.25">
      <c r="A338" s="162"/>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73"/>
      <c r="Z338" s="173"/>
      <c r="AA338" s="173"/>
      <c r="AB338" s="162"/>
    </row>
    <row r="339" spans="1:28" ht="15.75" x14ac:dyDescent="0.25">
      <c r="A339" s="162"/>
      <c r="B339" s="16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73"/>
      <c r="Z339" s="173"/>
      <c r="AA339" s="173"/>
      <c r="AB339" s="162"/>
    </row>
    <row r="340" spans="1:28" ht="15.75" x14ac:dyDescent="0.25">
      <c r="A340" s="162"/>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73"/>
      <c r="Z340" s="173"/>
      <c r="AA340" s="173"/>
      <c r="AB340" s="162"/>
    </row>
    <row r="341" spans="1:28" ht="15.75" x14ac:dyDescent="0.25">
      <c r="A341" s="162"/>
      <c r="B341" s="16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73"/>
      <c r="Z341" s="173"/>
      <c r="AA341" s="173"/>
      <c r="AB341" s="162"/>
    </row>
    <row r="342" spans="1:28" ht="15.75" x14ac:dyDescent="0.25">
      <c r="A342" s="162"/>
      <c r="B342" s="16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73"/>
      <c r="Z342" s="173"/>
      <c r="AA342" s="173"/>
      <c r="AB342" s="162"/>
    </row>
    <row r="343" spans="1:28" ht="15.75" x14ac:dyDescent="0.25">
      <c r="A343" s="162"/>
      <c r="B343" s="16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73"/>
      <c r="Z343" s="173"/>
      <c r="AA343" s="173"/>
      <c r="AB343" s="162"/>
    </row>
    <row r="344" spans="1:28" ht="15.75" x14ac:dyDescent="0.25">
      <c r="A344" s="162"/>
      <c r="B344" s="16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73"/>
      <c r="Z344" s="173"/>
      <c r="AA344" s="173"/>
      <c r="AB344" s="162"/>
    </row>
    <row r="345" spans="1:28" ht="15.75" x14ac:dyDescent="0.25">
      <c r="A345" s="162"/>
      <c r="B345" s="16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73"/>
      <c r="Z345" s="173"/>
      <c r="AA345" s="173"/>
      <c r="AB345" s="162"/>
    </row>
    <row r="346" spans="1:28" ht="15.75" x14ac:dyDescent="0.25">
      <c r="A346" s="162"/>
      <c r="B346" s="16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73"/>
      <c r="Z346" s="173"/>
      <c r="AA346" s="173"/>
      <c r="AB346" s="162"/>
    </row>
    <row r="347" spans="1:28" ht="15.75" x14ac:dyDescent="0.25">
      <c r="A347" s="162"/>
      <c r="B347" s="16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73"/>
      <c r="Z347" s="173"/>
      <c r="AA347" s="173"/>
      <c r="AB347" s="162"/>
    </row>
    <row r="348" spans="1:28" ht="15.75" x14ac:dyDescent="0.25">
      <c r="A348" s="162"/>
      <c r="B348" s="16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73"/>
      <c r="Z348" s="173"/>
      <c r="AA348" s="173"/>
      <c r="AB348" s="162"/>
    </row>
    <row r="349" spans="1:28" ht="15.75" x14ac:dyDescent="0.25">
      <c r="A349" s="162"/>
      <c r="B349" s="16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73"/>
      <c r="Z349" s="173"/>
      <c r="AA349" s="173"/>
      <c r="AB349" s="162"/>
    </row>
    <row r="350" spans="1:28" ht="15.75" x14ac:dyDescent="0.25">
      <c r="A350" s="162"/>
      <c r="B350" s="16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73"/>
      <c r="Z350" s="173"/>
      <c r="AA350" s="173"/>
      <c r="AB350" s="162"/>
    </row>
    <row r="351" spans="1:28" ht="15.75" x14ac:dyDescent="0.25">
      <c r="A351" s="162"/>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73"/>
      <c r="Z351" s="173"/>
      <c r="AA351" s="173"/>
      <c r="AB351" s="162"/>
    </row>
    <row r="352" spans="1:28" ht="15.75" x14ac:dyDescent="0.25">
      <c r="A352" s="162"/>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73"/>
      <c r="Z352" s="173"/>
      <c r="AA352" s="173"/>
      <c r="AB352" s="162"/>
    </row>
    <row r="353" spans="1:28" ht="15.75" x14ac:dyDescent="0.25">
      <c r="A353" s="162"/>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73"/>
      <c r="Z353" s="173"/>
      <c r="AA353" s="173"/>
      <c r="AB353" s="162"/>
    </row>
    <row r="354" spans="1:28" ht="15.75" x14ac:dyDescent="0.25">
      <c r="A354" s="162"/>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73"/>
      <c r="Z354" s="173"/>
      <c r="AA354" s="173"/>
      <c r="AB354" s="162"/>
    </row>
    <row r="355" spans="1:28" ht="15.75" x14ac:dyDescent="0.25">
      <c r="A355" s="162"/>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73"/>
      <c r="Z355" s="173"/>
      <c r="AA355" s="173"/>
      <c r="AB355" s="162"/>
    </row>
    <row r="356" spans="1:28" ht="15.75" x14ac:dyDescent="0.25">
      <c r="A356" s="162"/>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73"/>
      <c r="Z356" s="173"/>
      <c r="AA356" s="173"/>
      <c r="AB356" s="162"/>
    </row>
    <row r="357" spans="1:28" ht="15.75" x14ac:dyDescent="0.25">
      <c r="A357" s="162"/>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73"/>
      <c r="Z357" s="173"/>
      <c r="AA357" s="173"/>
      <c r="AB357" s="162"/>
    </row>
    <row r="358" spans="1:28" ht="15.75" x14ac:dyDescent="0.25">
      <c r="A358" s="162"/>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73"/>
      <c r="Z358" s="173"/>
      <c r="AA358" s="173"/>
      <c r="AB358" s="162"/>
    </row>
    <row r="359" spans="1:28" ht="15.75" x14ac:dyDescent="0.25">
      <c r="A359" s="162"/>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73"/>
      <c r="Z359" s="173"/>
      <c r="AA359" s="173"/>
      <c r="AB359" s="162"/>
    </row>
    <row r="360" spans="1:28" ht="15.75" x14ac:dyDescent="0.25">
      <c r="A360" s="162"/>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73"/>
      <c r="Z360" s="173"/>
      <c r="AA360" s="173"/>
      <c r="AB360" s="162"/>
    </row>
    <row r="361" spans="1:28" ht="15.75" x14ac:dyDescent="0.25">
      <c r="A361" s="162"/>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73"/>
      <c r="Z361" s="173"/>
      <c r="AA361" s="173"/>
      <c r="AB361" s="162"/>
    </row>
    <row r="362" spans="1:28" ht="15.75" x14ac:dyDescent="0.25">
      <c r="A362" s="162"/>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73"/>
      <c r="Z362" s="173"/>
      <c r="AA362" s="173"/>
      <c r="AB362" s="162"/>
    </row>
    <row r="363" spans="1:28" ht="15.75" x14ac:dyDescent="0.25">
      <c r="A363" s="162"/>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73"/>
      <c r="Z363" s="173"/>
      <c r="AA363" s="173"/>
      <c r="AB363" s="162"/>
    </row>
    <row r="364" spans="1:28" ht="15.75" x14ac:dyDescent="0.25">
      <c r="A364" s="162"/>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73"/>
      <c r="Z364" s="173"/>
      <c r="AA364" s="173"/>
      <c r="AB364" s="162"/>
    </row>
    <row r="365" spans="1:28" ht="15.75" x14ac:dyDescent="0.25">
      <c r="A365" s="162"/>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73"/>
      <c r="Z365" s="173"/>
      <c r="AA365" s="173"/>
      <c r="AB365" s="162"/>
    </row>
    <row r="366" spans="1:28" ht="15.75" x14ac:dyDescent="0.25">
      <c r="A366" s="162"/>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73"/>
      <c r="Z366" s="173"/>
      <c r="AA366" s="173"/>
      <c r="AB366" s="162"/>
    </row>
    <row r="367" spans="1:28" ht="15.75" x14ac:dyDescent="0.25">
      <c r="A367" s="162"/>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73"/>
      <c r="Z367" s="173"/>
      <c r="AA367" s="173"/>
      <c r="AB367" s="162"/>
    </row>
    <row r="368" spans="1:28" ht="15.75" x14ac:dyDescent="0.25">
      <c r="A368" s="162"/>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73"/>
      <c r="Z368" s="173"/>
      <c r="AA368" s="173"/>
      <c r="AB368" s="162"/>
    </row>
    <row r="369" spans="1:28" ht="15.75" x14ac:dyDescent="0.25">
      <c r="A369" s="162"/>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73"/>
      <c r="Z369" s="173"/>
      <c r="AA369" s="173"/>
      <c r="AB369" s="162"/>
    </row>
    <row r="370" spans="1:28" ht="15.75" x14ac:dyDescent="0.25">
      <c r="A370" s="162"/>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73"/>
      <c r="Z370" s="173"/>
      <c r="AA370" s="173"/>
      <c r="AB370" s="162"/>
    </row>
    <row r="371" spans="1:28" ht="15.75" x14ac:dyDescent="0.25">
      <c r="A371" s="162"/>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73"/>
      <c r="Z371" s="173"/>
      <c r="AA371" s="173"/>
      <c r="AB371" s="162"/>
    </row>
    <row r="372" spans="1:28" ht="15.75" x14ac:dyDescent="0.25">
      <c r="A372" s="162"/>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73"/>
      <c r="Z372" s="173"/>
      <c r="AA372" s="173"/>
      <c r="AB372" s="162"/>
    </row>
    <row r="373" spans="1:28" ht="15.75" x14ac:dyDescent="0.25">
      <c r="A373" s="162"/>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73"/>
      <c r="Z373" s="173"/>
      <c r="AA373" s="173"/>
      <c r="AB373" s="162"/>
    </row>
    <row r="374" spans="1:28" ht="15.75" x14ac:dyDescent="0.25">
      <c r="A374" s="162"/>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73"/>
      <c r="Z374" s="173"/>
      <c r="AA374" s="173"/>
      <c r="AB374" s="162"/>
    </row>
    <row r="375" spans="1:28" ht="15.75" x14ac:dyDescent="0.25">
      <c r="A375" s="162"/>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73"/>
      <c r="Z375" s="173"/>
      <c r="AA375" s="173"/>
      <c r="AB375" s="162"/>
    </row>
    <row r="376" spans="1:28" ht="15.75" x14ac:dyDescent="0.25">
      <c r="A376" s="162"/>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73"/>
      <c r="Z376" s="173"/>
      <c r="AA376" s="173"/>
      <c r="AB376" s="162"/>
    </row>
    <row r="377" spans="1:28" ht="15.75" x14ac:dyDescent="0.25">
      <c r="A377" s="162"/>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73"/>
      <c r="Z377" s="173"/>
      <c r="AA377" s="173"/>
      <c r="AB377" s="162"/>
    </row>
    <row r="378" spans="1:28" ht="15.75" x14ac:dyDescent="0.25">
      <c r="A378" s="162"/>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73"/>
      <c r="Z378" s="173"/>
      <c r="AA378" s="173"/>
      <c r="AB378" s="162"/>
    </row>
    <row r="379" spans="1:28" ht="15.75" x14ac:dyDescent="0.25">
      <c r="A379" s="162"/>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73"/>
      <c r="Z379" s="173"/>
      <c r="AA379" s="173"/>
      <c r="AB379" s="162"/>
    </row>
    <row r="380" spans="1:28" ht="15.75" x14ac:dyDescent="0.25">
      <c r="A380" s="162"/>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73"/>
      <c r="Z380" s="173"/>
      <c r="AA380" s="173"/>
      <c r="AB380" s="162"/>
    </row>
    <row r="381" spans="1:28" ht="15.75" x14ac:dyDescent="0.25">
      <c r="A381" s="162"/>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73"/>
      <c r="Z381" s="173"/>
      <c r="AA381" s="173"/>
      <c r="AB381" s="162"/>
    </row>
    <row r="382" spans="1:28" ht="15.75" x14ac:dyDescent="0.25">
      <c r="A382" s="162"/>
      <c r="B382" s="16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73"/>
      <c r="Z382" s="173"/>
      <c r="AA382" s="173"/>
      <c r="AB382" s="162"/>
    </row>
    <row r="383" spans="1:28" ht="15.75" x14ac:dyDescent="0.25">
      <c r="A383" s="162"/>
      <c r="B383" s="16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73"/>
      <c r="Z383" s="173"/>
      <c r="AA383" s="173"/>
      <c r="AB383" s="162"/>
    </row>
    <row r="384" spans="1:28" ht="15.75" x14ac:dyDescent="0.25">
      <c r="A384" s="162"/>
      <c r="B384" s="16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73"/>
      <c r="Z384" s="173"/>
      <c r="AA384" s="173"/>
      <c r="AB384" s="162"/>
    </row>
    <row r="385" spans="1:28" ht="15.75" x14ac:dyDescent="0.25">
      <c r="A385" s="162"/>
      <c r="B385" s="16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73"/>
      <c r="Z385" s="173"/>
      <c r="AA385" s="173"/>
      <c r="AB385" s="162"/>
    </row>
    <row r="386" spans="1:28" ht="15.75" x14ac:dyDescent="0.25">
      <c r="A386" s="162"/>
      <c r="B386" s="16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73"/>
      <c r="Z386" s="173"/>
      <c r="AA386" s="173"/>
      <c r="AB386" s="162"/>
    </row>
    <row r="387" spans="1:28" ht="15.75" x14ac:dyDescent="0.25">
      <c r="A387" s="162"/>
      <c r="B387" s="16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73"/>
      <c r="Z387" s="173"/>
      <c r="AA387" s="173"/>
      <c r="AB387" s="162"/>
    </row>
    <row r="388" spans="1:28" ht="15.75" x14ac:dyDescent="0.25">
      <c r="A388" s="162"/>
      <c r="B388" s="16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73"/>
      <c r="Z388" s="173"/>
      <c r="AA388" s="173"/>
      <c r="AB388" s="162"/>
    </row>
    <row r="389" spans="1:28" ht="15.75" x14ac:dyDescent="0.25">
      <c r="A389" s="162"/>
      <c r="B389" s="16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73"/>
      <c r="Z389" s="173"/>
      <c r="AA389" s="173"/>
      <c r="AB389" s="162"/>
    </row>
    <row r="390" spans="1:28" ht="15.75" x14ac:dyDescent="0.25">
      <c r="A390" s="162"/>
      <c r="B390" s="16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73"/>
      <c r="Z390" s="173"/>
      <c r="AA390" s="173"/>
      <c r="AB390" s="162"/>
    </row>
    <row r="391" spans="1:28" ht="15.75" x14ac:dyDescent="0.25">
      <c r="A391" s="162"/>
      <c r="B391" s="16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73"/>
      <c r="Z391" s="173"/>
      <c r="AA391" s="173"/>
      <c r="AB391" s="162"/>
    </row>
    <row r="392" spans="1:28" ht="15.75" x14ac:dyDescent="0.25">
      <c r="A392" s="162"/>
      <c r="B392" s="16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73"/>
      <c r="Z392" s="173"/>
      <c r="AA392" s="173"/>
      <c r="AB392" s="162"/>
    </row>
    <row r="393" spans="1:28" ht="15.75" x14ac:dyDescent="0.25">
      <c r="A393" s="162"/>
      <c r="B393" s="16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73"/>
      <c r="Z393" s="173"/>
      <c r="AA393" s="173"/>
      <c r="AB393" s="162"/>
    </row>
    <row r="394" spans="1:28" ht="15.75" x14ac:dyDescent="0.25">
      <c r="A394" s="162"/>
      <c r="B394" s="16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73"/>
      <c r="Z394" s="173"/>
      <c r="AA394" s="173"/>
      <c r="AB394" s="162"/>
    </row>
    <row r="395" spans="1:28" ht="15.75" x14ac:dyDescent="0.25">
      <c r="A395" s="162"/>
      <c r="B395" s="16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73"/>
      <c r="Z395" s="173"/>
      <c r="AA395" s="173"/>
      <c r="AB395" s="162"/>
    </row>
    <row r="396" spans="1:28" ht="15.75" x14ac:dyDescent="0.25">
      <c r="A396" s="162"/>
      <c r="B396" s="16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73"/>
      <c r="Z396" s="173"/>
      <c r="AA396" s="173"/>
      <c r="AB396" s="162"/>
    </row>
    <row r="397" spans="1:28" ht="15.75" x14ac:dyDescent="0.25">
      <c r="A397" s="162"/>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73"/>
      <c r="Z397" s="173"/>
      <c r="AA397" s="173"/>
      <c r="AB397" s="162"/>
    </row>
    <row r="398" spans="1:28" ht="15.75" x14ac:dyDescent="0.25">
      <c r="A398" s="162"/>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73"/>
      <c r="Z398" s="173"/>
      <c r="AA398" s="173"/>
      <c r="AB398" s="162"/>
    </row>
    <row r="399" spans="1:28" ht="15.75" x14ac:dyDescent="0.25">
      <c r="A399" s="162"/>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73"/>
      <c r="Z399" s="173"/>
      <c r="AA399" s="173"/>
      <c r="AB399" s="162"/>
    </row>
    <row r="400" spans="1:28" ht="15.75" x14ac:dyDescent="0.25">
      <c r="A400" s="162"/>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73"/>
      <c r="Z400" s="173"/>
      <c r="AA400" s="173"/>
      <c r="AB400" s="162"/>
    </row>
    <row r="401" spans="1:28" ht="15.75" x14ac:dyDescent="0.25">
      <c r="A401" s="162"/>
      <c r="B401" s="16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73"/>
      <c r="Z401" s="173"/>
      <c r="AA401" s="173"/>
      <c r="AB401" s="162"/>
    </row>
    <row r="402" spans="1:28" ht="15.75" x14ac:dyDescent="0.25">
      <c r="A402" s="162"/>
      <c r="B402" s="16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73"/>
      <c r="Z402" s="173"/>
      <c r="AA402" s="173"/>
      <c r="AB402" s="162"/>
    </row>
    <row r="403" spans="1:28" ht="15.75" x14ac:dyDescent="0.25">
      <c r="A403" s="162"/>
      <c r="B403" s="16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73"/>
      <c r="Z403" s="173"/>
      <c r="AA403" s="173"/>
      <c r="AB403" s="162"/>
    </row>
    <row r="404" spans="1:28" ht="15.75" x14ac:dyDescent="0.25">
      <c r="A404" s="162"/>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73"/>
      <c r="Z404" s="173"/>
      <c r="AA404" s="173"/>
      <c r="AB404" s="162"/>
    </row>
    <row r="405" spans="1:28" ht="15.75" x14ac:dyDescent="0.25">
      <c r="A405" s="162"/>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73"/>
      <c r="Z405" s="173"/>
      <c r="AA405" s="173"/>
      <c r="AB405" s="162"/>
    </row>
    <row r="406" spans="1:28" ht="15.75" x14ac:dyDescent="0.25">
      <c r="A406" s="162"/>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73"/>
      <c r="Z406" s="173"/>
      <c r="AA406" s="173"/>
      <c r="AB406" s="162"/>
    </row>
    <row r="407" spans="1:28" ht="15.75" x14ac:dyDescent="0.25">
      <c r="A407" s="162"/>
      <c r="B407" s="16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73"/>
      <c r="Z407" s="173"/>
      <c r="AA407" s="173"/>
      <c r="AB407" s="162"/>
    </row>
    <row r="408" spans="1:28" ht="15.75" x14ac:dyDescent="0.25">
      <c r="A408" s="162"/>
      <c r="B408" s="16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73"/>
      <c r="Z408" s="173"/>
      <c r="AA408" s="173"/>
      <c r="AB408" s="162"/>
    </row>
    <row r="409" spans="1:28" ht="15.75" x14ac:dyDescent="0.25">
      <c r="A409" s="162"/>
      <c r="B409" s="16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73"/>
      <c r="Z409" s="173"/>
      <c r="AA409" s="173"/>
      <c r="AB409" s="162"/>
    </row>
    <row r="410" spans="1:28" ht="15.75" x14ac:dyDescent="0.25">
      <c r="A410" s="162"/>
      <c r="B410" s="16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73"/>
      <c r="Z410" s="173"/>
      <c r="AA410" s="173"/>
      <c r="AB410" s="162"/>
    </row>
    <row r="411" spans="1:28" ht="15.75" x14ac:dyDescent="0.25">
      <c r="A411" s="162"/>
      <c r="B411" s="16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73"/>
      <c r="Z411" s="173"/>
      <c r="AA411" s="173"/>
      <c r="AB411" s="162"/>
    </row>
    <row r="412" spans="1:28" ht="15.75" x14ac:dyDescent="0.25">
      <c r="A412" s="162"/>
      <c r="B412" s="16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73"/>
      <c r="Z412" s="173"/>
      <c r="AA412" s="173"/>
      <c r="AB412" s="162"/>
    </row>
    <row r="413" spans="1:28" ht="15.75" x14ac:dyDescent="0.25">
      <c r="A413" s="162"/>
      <c r="B413" s="16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73"/>
      <c r="Z413" s="173"/>
      <c r="AA413" s="173"/>
      <c r="AB413" s="162"/>
    </row>
    <row r="414" spans="1:28" ht="15.75" x14ac:dyDescent="0.25">
      <c r="A414" s="162"/>
      <c r="B414" s="16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73"/>
      <c r="Z414" s="173"/>
      <c r="AA414" s="173"/>
      <c r="AB414" s="162"/>
    </row>
    <row r="415" spans="1:28" ht="15.75" x14ac:dyDescent="0.25">
      <c r="A415" s="162"/>
      <c r="B415" s="16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73"/>
      <c r="Z415" s="173"/>
      <c r="AA415" s="173"/>
      <c r="AB415" s="162"/>
    </row>
    <row r="416" spans="1:28" ht="15.75" x14ac:dyDescent="0.25">
      <c r="A416" s="162"/>
      <c r="B416" s="16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73"/>
      <c r="Z416" s="173"/>
      <c r="AA416" s="173"/>
      <c r="AB416" s="162"/>
    </row>
    <row r="417" spans="1:28" ht="15.75" x14ac:dyDescent="0.25">
      <c r="A417" s="162"/>
      <c r="B417" s="16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73"/>
      <c r="Z417" s="173"/>
      <c r="AA417" s="173"/>
      <c r="AB417" s="162"/>
    </row>
    <row r="418" spans="1:28" ht="15.75" x14ac:dyDescent="0.25">
      <c r="A418" s="162"/>
      <c r="B418" s="16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73"/>
      <c r="Z418" s="173"/>
      <c r="AA418" s="173"/>
      <c r="AB418" s="162"/>
    </row>
    <row r="419" spans="1:28" ht="15.75" x14ac:dyDescent="0.25">
      <c r="A419" s="162"/>
      <c r="B419" s="16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73"/>
      <c r="Z419" s="173"/>
      <c r="AA419" s="173"/>
      <c r="AB419" s="162"/>
    </row>
    <row r="420" spans="1:28" ht="15.75" x14ac:dyDescent="0.25">
      <c r="A420" s="162"/>
      <c r="B420" s="16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73"/>
      <c r="Z420" s="173"/>
      <c r="AA420" s="173"/>
      <c r="AB420" s="162"/>
    </row>
    <row r="421" spans="1:28" ht="15.75" x14ac:dyDescent="0.25">
      <c r="A421" s="162"/>
      <c r="B421" s="16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73"/>
      <c r="Z421" s="173"/>
      <c r="AA421" s="173"/>
      <c r="AB421" s="162"/>
    </row>
    <row r="422" spans="1:28" ht="15.75" x14ac:dyDescent="0.25">
      <c r="A422" s="162"/>
      <c r="B422" s="16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73"/>
      <c r="Z422" s="173"/>
      <c r="AA422" s="173"/>
      <c r="AB422" s="162"/>
    </row>
    <row r="423" spans="1:28" ht="15.75" x14ac:dyDescent="0.25">
      <c r="A423" s="162"/>
      <c r="B423" s="16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73"/>
      <c r="Z423" s="173"/>
      <c r="AA423" s="173"/>
      <c r="AB423" s="162"/>
    </row>
    <row r="424" spans="1:28" ht="15.75" x14ac:dyDescent="0.25">
      <c r="A424" s="162"/>
      <c r="B424" s="16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73"/>
      <c r="Z424" s="173"/>
      <c r="AA424" s="173"/>
      <c r="AB424" s="162"/>
    </row>
    <row r="425" spans="1:28" ht="15.75" x14ac:dyDescent="0.25">
      <c r="A425" s="162"/>
      <c r="B425" s="16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73"/>
      <c r="Z425" s="173"/>
      <c r="AA425" s="173"/>
      <c r="AB425" s="162"/>
    </row>
    <row r="426" spans="1:28" ht="15.75" x14ac:dyDescent="0.25">
      <c r="A426" s="162"/>
      <c r="B426" s="16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73"/>
      <c r="Z426" s="173"/>
      <c r="AA426" s="173"/>
      <c r="AB426" s="162"/>
    </row>
    <row r="427" spans="1:28" ht="15.75" x14ac:dyDescent="0.25">
      <c r="A427" s="162"/>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73"/>
      <c r="Z427" s="173"/>
      <c r="AA427" s="173"/>
      <c r="AB427" s="162"/>
    </row>
    <row r="428" spans="1:28" ht="15.75" x14ac:dyDescent="0.25">
      <c r="A428" s="162"/>
      <c r="B428" s="16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73"/>
      <c r="Z428" s="173"/>
      <c r="AA428" s="173"/>
      <c r="AB428" s="162"/>
    </row>
    <row r="429" spans="1:28" ht="15.75" x14ac:dyDescent="0.25">
      <c r="A429" s="162"/>
      <c r="B429" s="16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73"/>
      <c r="Z429" s="173"/>
      <c r="AA429" s="173"/>
      <c r="AB429" s="162"/>
    </row>
    <row r="430" spans="1:28" ht="15.75" x14ac:dyDescent="0.25">
      <c r="A430" s="162"/>
      <c r="B430" s="16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73"/>
      <c r="Z430" s="173"/>
      <c r="AA430" s="173"/>
      <c r="AB430" s="162"/>
    </row>
    <row r="431" spans="1:28" ht="15.75" x14ac:dyDescent="0.25">
      <c r="A431" s="162"/>
      <c r="B431" s="16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73"/>
      <c r="Z431" s="173"/>
      <c r="AA431" s="173"/>
      <c r="AB431" s="162"/>
    </row>
    <row r="432" spans="1:28" ht="15.75" x14ac:dyDescent="0.25">
      <c r="A432" s="162"/>
      <c r="B432" s="16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73"/>
      <c r="Z432" s="173"/>
      <c r="AA432" s="173"/>
      <c r="AB432" s="162"/>
    </row>
    <row r="433" spans="1:28" ht="15.75" x14ac:dyDescent="0.25">
      <c r="A433" s="162"/>
      <c r="B433" s="16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73"/>
      <c r="Z433" s="173"/>
      <c r="AA433" s="173"/>
      <c r="AB433" s="162"/>
    </row>
    <row r="434" spans="1:28" ht="15.75" x14ac:dyDescent="0.25">
      <c r="A434" s="162"/>
      <c r="B434" s="16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73"/>
      <c r="Z434" s="173"/>
      <c r="AA434" s="173"/>
      <c r="AB434" s="162"/>
    </row>
    <row r="435" spans="1:28" ht="15.75" x14ac:dyDescent="0.25">
      <c r="A435" s="162"/>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73"/>
      <c r="Z435" s="173"/>
      <c r="AA435" s="173"/>
      <c r="AB435" s="162"/>
    </row>
    <row r="436" spans="1:28" ht="15.75" x14ac:dyDescent="0.25">
      <c r="A436" s="162"/>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73"/>
      <c r="Z436" s="173"/>
      <c r="AA436" s="173"/>
      <c r="AB436" s="162"/>
    </row>
    <row r="437" spans="1:28" ht="15.75" x14ac:dyDescent="0.25">
      <c r="A437" s="162"/>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73"/>
      <c r="Z437" s="173"/>
      <c r="AA437" s="173"/>
      <c r="AB437" s="162"/>
    </row>
    <row r="438" spans="1:28" ht="15.75" x14ac:dyDescent="0.25">
      <c r="A438" s="162"/>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73"/>
      <c r="Z438" s="173"/>
      <c r="AA438" s="173"/>
      <c r="AB438" s="162"/>
    </row>
    <row r="439" spans="1:28" ht="15.75" x14ac:dyDescent="0.25">
      <c r="A439" s="162"/>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73"/>
      <c r="Z439" s="173"/>
      <c r="AA439" s="173"/>
      <c r="AB439" s="162"/>
    </row>
    <row r="440" spans="1:28" ht="15.75" x14ac:dyDescent="0.25">
      <c r="A440" s="162"/>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73"/>
      <c r="Z440" s="173"/>
      <c r="AA440" s="173"/>
      <c r="AB440" s="162"/>
    </row>
    <row r="441" spans="1:28" ht="15.75" x14ac:dyDescent="0.25">
      <c r="A441" s="162"/>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73"/>
      <c r="Z441" s="173"/>
      <c r="AA441" s="173"/>
      <c r="AB441" s="162"/>
    </row>
    <row r="442" spans="1:28" ht="15.75" x14ac:dyDescent="0.25">
      <c r="A442" s="162"/>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73"/>
      <c r="Z442" s="173"/>
      <c r="AA442" s="173"/>
      <c r="AB442" s="162"/>
    </row>
    <row r="443" spans="1:28" ht="15.75" x14ac:dyDescent="0.25">
      <c r="A443" s="162"/>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73"/>
      <c r="Z443" s="173"/>
      <c r="AA443" s="173"/>
      <c r="AB443" s="162"/>
    </row>
    <row r="444" spans="1:28" ht="15.75" x14ac:dyDescent="0.25">
      <c r="A444" s="162"/>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73"/>
      <c r="Z444" s="173"/>
      <c r="AA444" s="173"/>
      <c r="AB444" s="162"/>
    </row>
    <row r="445" spans="1:28" ht="15.75" x14ac:dyDescent="0.25">
      <c r="A445" s="162"/>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73"/>
      <c r="Z445" s="173"/>
      <c r="AA445" s="173"/>
      <c r="AB445" s="162"/>
    </row>
    <row r="446" spans="1:28" ht="15.75" x14ac:dyDescent="0.25">
      <c r="A446" s="162"/>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73"/>
      <c r="Z446" s="173"/>
      <c r="AA446" s="173"/>
      <c r="AB446" s="162"/>
    </row>
    <row r="447" spans="1:28" ht="15.75" x14ac:dyDescent="0.25">
      <c r="A447" s="162"/>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73"/>
      <c r="Z447" s="173"/>
      <c r="AA447" s="173"/>
      <c r="AB447" s="162"/>
    </row>
    <row r="448" spans="1:28" ht="15.75" x14ac:dyDescent="0.25">
      <c r="A448" s="162"/>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73"/>
      <c r="Z448" s="173"/>
      <c r="AA448" s="173"/>
      <c r="AB448" s="162"/>
    </row>
    <row r="449" spans="1:28" ht="15.75" x14ac:dyDescent="0.25">
      <c r="A449" s="162"/>
      <c r="B449" s="16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73"/>
      <c r="Z449" s="173"/>
      <c r="AA449" s="173"/>
      <c r="AB449" s="162"/>
    </row>
    <row r="450" spans="1:28" ht="15.75" x14ac:dyDescent="0.25">
      <c r="A450" s="162"/>
      <c r="B450" s="16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73"/>
      <c r="Z450" s="173"/>
      <c r="AA450" s="173"/>
      <c r="AB450" s="162"/>
    </row>
    <row r="451" spans="1:28" ht="15.75" x14ac:dyDescent="0.25">
      <c r="A451" s="162"/>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73"/>
      <c r="Z451" s="173"/>
      <c r="AA451" s="173"/>
      <c r="AB451" s="162"/>
    </row>
    <row r="452" spans="1:28" ht="15.75" x14ac:dyDescent="0.25">
      <c r="A452" s="162"/>
      <c r="B452" s="16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73"/>
      <c r="Z452" s="173"/>
      <c r="AA452" s="173"/>
      <c r="AB452" s="162"/>
    </row>
    <row r="453" spans="1:28" ht="15.75" x14ac:dyDescent="0.25">
      <c r="A453" s="162"/>
      <c r="B453" s="16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73"/>
      <c r="Z453" s="173"/>
      <c r="AA453" s="173"/>
      <c r="AB453" s="162"/>
    </row>
    <row r="454" spans="1:28" ht="15.75" x14ac:dyDescent="0.25">
      <c r="A454" s="162"/>
      <c r="B454" s="16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73"/>
      <c r="Z454" s="173"/>
      <c r="AA454" s="173"/>
      <c r="AB454" s="162"/>
    </row>
    <row r="455" spans="1:28" ht="15.75" x14ac:dyDescent="0.25">
      <c r="A455" s="162"/>
      <c r="B455" s="16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73"/>
      <c r="Z455" s="173"/>
      <c r="AA455" s="173"/>
      <c r="AB455" s="162"/>
    </row>
    <row r="456" spans="1:28" ht="15.75" x14ac:dyDescent="0.25">
      <c r="A456" s="162"/>
      <c r="B456" s="16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73"/>
      <c r="Z456" s="173"/>
      <c r="AA456" s="173"/>
      <c r="AB456" s="162"/>
    </row>
    <row r="457" spans="1:28" ht="15.75" x14ac:dyDescent="0.25">
      <c r="A457" s="162"/>
      <c r="B457" s="16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73"/>
      <c r="Z457" s="173"/>
      <c r="AA457" s="173"/>
      <c r="AB457" s="162"/>
    </row>
    <row r="458" spans="1:28" ht="15.75" x14ac:dyDescent="0.25">
      <c r="A458" s="162"/>
      <c r="B458" s="16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73"/>
      <c r="Z458" s="173"/>
      <c r="AA458" s="173"/>
      <c r="AB458" s="162"/>
    </row>
    <row r="459" spans="1:28" ht="15.75" x14ac:dyDescent="0.25">
      <c r="A459" s="162"/>
      <c r="B459" s="16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73"/>
      <c r="Z459" s="173"/>
      <c r="AA459" s="173"/>
      <c r="AB459" s="162"/>
    </row>
    <row r="460" spans="1:28" ht="15.75" x14ac:dyDescent="0.25">
      <c r="A460" s="162"/>
      <c r="B460" s="16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73"/>
      <c r="Z460" s="173"/>
      <c r="AA460" s="173"/>
      <c r="AB460" s="162"/>
    </row>
    <row r="461" spans="1:28" ht="15.75" x14ac:dyDescent="0.25">
      <c r="A461" s="162"/>
      <c r="B461" s="16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73"/>
      <c r="Z461" s="173"/>
      <c r="AA461" s="173"/>
      <c r="AB461" s="162"/>
    </row>
    <row r="462" spans="1:28" ht="15.75" x14ac:dyDescent="0.25">
      <c r="A462" s="162"/>
      <c r="B462" s="16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73"/>
      <c r="Z462" s="173"/>
      <c r="AA462" s="173"/>
      <c r="AB462" s="162"/>
    </row>
    <row r="463" spans="1:28" ht="15.75" x14ac:dyDescent="0.25">
      <c r="A463" s="162"/>
      <c r="B463" s="16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73"/>
      <c r="Z463" s="173"/>
      <c r="AA463" s="173"/>
      <c r="AB463" s="162"/>
    </row>
    <row r="464" spans="1:28" ht="15.75" x14ac:dyDescent="0.25">
      <c r="A464" s="162"/>
      <c r="B464" s="16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73"/>
      <c r="Z464" s="173"/>
      <c r="AA464" s="173"/>
      <c r="AB464" s="162"/>
    </row>
    <row r="465" spans="1:28" ht="15.75" x14ac:dyDescent="0.25">
      <c r="A465" s="162"/>
      <c r="B465" s="16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73"/>
      <c r="Z465" s="173"/>
      <c r="AA465" s="173"/>
      <c r="AB465" s="162"/>
    </row>
    <row r="466" spans="1:28" ht="15.75" x14ac:dyDescent="0.25">
      <c r="A466" s="162"/>
      <c r="B466" s="16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73"/>
      <c r="Z466" s="173"/>
      <c r="AA466" s="173"/>
      <c r="AB466" s="162"/>
    </row>
    <row r="467" spans="1:28" ht="15.75" x14ac:dyDescent="0.25">
      <c r="A467" s="162"/>
      <c r="B467" s="16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73"/>
      <c r="Z467" s="173"/>
      <c r="AA467" s="173"/>
      <c r="AB467" s="162"/>
    </row>
    <row r="468" spans="1:28" ht="15.75" x14ac:dyDescent="0.25">
      <c r="A468" s="162"/>
      <c r="B468" s="16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73"/>
      <c r="Z468" s="173"/>
      <c r="AA468" s="173"/>
      <c r="AB468" s="162"/>
    </row>
    <row r="469" spans="1:28" ht="15.75" x14ac:dyDescent="0.25">
      <c r="A469" s="162"/>
      <c r="B469" s="16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73"/>
      <c r="Z469" s="173"/>
      <c r="AA469" s="173"/>
      <c r="AB469" s="162"/>
    </row>
    <row r="470" spans="1:28" ht="15.75" x14ac:dyDescent="0.25">
      <c r="A470" s="162"/>
      <c r="B470" s="16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73"/>
      <c r="Z470" s="173"/>
      <c r="AA470" s="173"/>
      <c r="AB470" s="162"/>
    </row>
    <row r="471" spans="1:28" ht="15.75" x14ac:dyDescent="0.25">
      <c r="A471" s="162"/>
      <c r="B471" s="16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73"/>
      <c r="Z471" s="173"/>
      <c r="AA471" s="173"/>
      <c r="AB471" s="162"/>
    </row>
    <row r="472" spans="1:28" ht="15.75" x14ac:dyDescent="0.25">
      <c r="A472" s="162"/>
      <c r="B472" s="16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73"/>
      <c r="Z472" s="173"/>
      <c r="AA472" s="173"/>
      <c r="AB472" s="162"/>
    </row>
    <row r="473" spans="1:28" ht="15.75" x14ac:dyDescent="0.25">
      <c r="A473" s="162"/>
      <c r="B473" s="16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73"/>
      <c r="Z473" s="173"/>
      <c r="AA473" s="173"/>
      <c r="AB473" s="162"/>
    </row>
    <row r="474" spans="1:28" ht="15.75" x14ac:dyDescent="0.25">
      <c r="A474" s="162"/>
      <c r="B474" s="16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73"/>
      <c r="Z474" s="173"/>
      <c r="AA474" s="173"/>
      <c r="AB474" s="162"/>
    </row>
    <row r="475" spans="1:28" ht="15.75" x14ac:dyDescent="0.25">
      <c r="A475" s="162"/>
      <c r="B475" s="16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73"/>
      <c r="Z475" s="173"/>
      <c r="AA475" s="173"/>
      <c r="AB475" s="162"/>
    </row>
    <row r="476" spans="1:28" ht="15.75" x14ac:dyDescent="0.25">
      <c r="A476" s="162"/>
      <c r="B476" s="16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73"/>
      <c r="Z476" s="173"/>
      <c r="AA476" s="173"/>
      <c r="AB476" s="162"/>
    </row>
    <row r="477" spans="1:28" ht="15.75" x14ac:dyDescent="0.25">
      <c r="A477" s="162"/>
      <c r="B477" s="16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73"/>
      <c r="Z477" s="173"/>
      <c r="AA477" s="173"/>
      <c r="AB477" s="162"/>
    </row>
    <row r="478" spans="1:28" ht="15.75" x14ac:dyDescent="0.25">
      <c r="A478" s="162"/>
      <c r="B478" s="16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73"/>
      <c r="Z478" s="173"/>
      <c r="AA478" s="173"/>
      <c r="AB478" s="162"/>
    </row>
    <row r="479" spans="1:28" ht="15.75" x14ac:dyDescent="0.25">
      <c r="A479" s="162"/>
      <c r="B479" s="16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73"/>
      <c r="Z479" s="173"/>
      <c r="AA479" s="173"/>
      <c r="AB479" s="162"/>
    </row>
    <row r="480" spans="1:28" ht="15.75" x14ac:dyDescent="0.25">
      <c r="A480" s="162"/>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73"/>
      <c r="Z480" s="173"/>
      <c r="AA480" s="173"/>
      <c r="AB480" s="162"/>
    </row>
    <row r="481" spans="1:28" ht="15.75" x14ac:dyDescent="0.25">
      <c r="A481" s="162"/>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73"/>
      <c r="Z481" s="173"/>
      <c r="AA481" s="173"/>
      <c r="AB481" s="162"/>
    </row>
    <row r="482" spans="1:28" ht="15.75" x14ac:dyDescent="0.25">
      <c r="A482" s="162"/>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73"/>
      <c r="Z482" s="173"/>
      <c r="AA482" s="173"/>
      <c r="AB482" s="162"/>
    </row>
    <row r="483" spans="1:28" ht="15.75" x14ac:dyDescent="0.25">
      <c r="A483" s="162"/>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73"/>
      <c r="Z483" s="173"/>
      <c r="AA483" s="173"/>
      <c r="AB483" s="162"/>
    </row>
    <row r="484" spans="1:28" ht="15.75" x14ac:dyDescent="0.25">
      <c r="A484" s="162"/>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73"/>
      <c r="Z484" s="173"/>
      <c r="AA484" s="173"/>
      <c r="AB484" s="162"/>
    </row>
    <row r="485" spans="1:28" ht="15.75" x14ac:dyDescent="0.25">
      <c r="A485" s="162"/>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73"/>
      <c r="Z485" s="173"/>
      <c r="AA485" s="173"/>
      <c r="AB485" s="162"/>
    </row>
    <row r="486" spans="1:28" ht="15.75" x14ac:dyDescent="0.25">
      <c r="A486" s="162"/>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73"/>
      <c r="Z486" s="173"/>
      <c r="AA486" s="173"/>
      <c r="AB486" s="162"/>
    </row>
    <row r="487" spans="1:28" ht="15.75" x14ac:dyDescent="0.25">
      <c r="A487" s="162"/>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73"/>
      <c r="Z487" s="173"/>
      <c r="AA487" s="173"/>
      <c r="AB487" s="162"/>
    </row>
    <row r="488" spans="1:28" ht="15.75" x14ac:dyDescent="0.25">
      <c r="A488" s="162"/>
      <c r="B488" s="16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73"/>
      <c r="Z488" s="173"/>
      <c r="AA488" s="173"/>
      <c r="AB488" s="162"/>
    </row>
    <row r="489" spans="1:28" ht="15.75" x14ac:dyDescent="0.25">
      <c r="A489" s="162"/>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73"/>
      <c r="Z489" s="173"/>
      <c r="AA489" s="173"/>
      <c r="AB489" s="162"/>
    </row>
    <row r="490" spans="1:28" ht="15.75" x14ac:dyDescent="0.25">
      <c r="A490" s="162"/>
      <c r="B490" s="16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73"/>
      <c r="Z490" s="173"/>
      <c r="AA490" s="173"/>
      <c r="AB490" s="162"/>
    </row>
    <row r="491" spans="1:28" ht="15.75" x14ac:dyDescent="0.25">
      <c r="A491" s="162"/>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73"/>
      <c r="Z491" s="173"/>
      <c r="AA491" s="173"/>
      <c r="AB491" s="162"/>
    </row>
    <row r="492" spans="1:28" ht="15.75" x14ac:dyDescent="0.25">
      <c r="A492" s="162"/>
      <c r="B492" s="16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73"/>
      <c r="Z492" s="173"/>
      <c r="AA492" s="173"/>
      <c r="AB492" s="162"/>
    </row>
    <row r="493" spans="1:28" ht="15.75" x14ac:dyDescent="0.25">
      <c r="A493" s="162"/>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73"/>
      <c r="Z493" s="173"/>
      <c r="AA493" s="173"/>
      <c r="AB493" s="162"/>
    </row>
    <row r="494" spans="1:28" ht="15.75" x14ac:dyDescent="0.25">
      <c r="A494" s="162"/>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73"/>
      <c r="Z494" s="173"/>
      <c r="AA494" s="173"/>
      <c r="AB494" s="162"/>
    </row>
    <row r="495" spans="1:28" ht="15.75" x14ac:dyDescent="0.25">
      <c r="A495" s="162"/>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73"/>
      <c r="Z495" s="173"/>
      <c r="AA495" s="173"/>
      <c r="AB495" s="162"/>
    </row>
    <row r="496" spans="1:28" ht="15.75" x14ac:dyDescent="0.25">
      <c r="A496" s="162"/>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73"/>
      <c r="Z496" s="173"/>
      <c r="AA496" s="173"/>
      <c r="AB496" s="162"/>
    </row>
    <row r="497" spans="1:28" ht="15.75" x14ac:dyDescent="0.25">
      <c r="A497" s="162"/>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73"/>
      <c r="Z497" s="173"/>
      <c r="AA497" s="173"/>
      <c r="AB497" s="162"/>
    </row>
    <row r="498" spans="1:28" ht="15.75" x14ac:dyDescent="0.25">
      <c r="A498" s="162"/>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73"/>
      <c r="Z498" s="173"/>
      <c r="AA498" s="173"/>
      <c r="AB498" s="162"/>
    </row>
    <row r="499" spans="1:28" ht="15.75" x14ac:dyDescent="0.25">
      <c r="A499" s="162"/>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73"/>
      <c r="Z499" s="173"/>
      <c r="AA499" s="173"/>
      <c r="AB499" s="162"/>
    </row>
    <row r="500" spans="1:28" ht="15.75" x14ac:dyDescent="0.25">
      <c r="A500" s="162"/>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73"/>
      <c r="Z500" s="173"/>
      <c r="AA500" s="173"/>
      <c r="AB500" s="162"/>
    </row>
    <row r="501" spans="1:28" ht="15.75" x14ac:dyDescent="0.25">
      <c r="A501" s="162"/>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73"/>
      <c r="Z501" s="173"/>
      <c r="AA501" s="173"/>
      <c r="AB501" s="162"/>
    </row>
    <row r="502" spans="1:28" ht="15.75" x14ac:dyDescent="0.25">
      <c r="A502" s="162"/>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73"/>
      <c r="Z502" s="173"/>
      <c r="AA502" s="173"/>
      <c r="AB502" s="162"/>
    </row>
    <row r="503" spans="1:28" ht="15.75" x14ac:dyDescent="0.25">
      <c r="A503" s="162"/>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73"/>
      <c r="Z503" s="173"/>
      <c r="AA503" s="173"/>
      <c r="AB503" s="162"/>
    </row>
    <row r="504" spans="1:28" ht="15.75" x14ac:dyDescent="0.25">
      <c r="A504" s="162"/>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73"/>
      <c r="Z504" s="173"/>
      <c r="AA504" s="173"/>
      <c r="AB504" s="162"/>
    </row>
    <row r="505" spans="1:28" ht="15.75" x14ac:dyDescent="0.25">
      <c r="A505" s="162"/>
      <c r="B505" s="16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73"/>
      <c r="Z505" s="173"/>
      <c r="AA505" s="173"/>
      <c r="AB505" s="162"/>
    </row>
    <row r="506" spans="1:28" ht="15.75" x14ac:dyDescent="0.25">
      <c r="A506" s="162"/>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73"/>
      <c r="Z506" s="173"/>
      <c r="AA506" s="173"/>
      <c r="AB506" s="162"/>
    </row>
    <row r="507" spans="1:28" ht="15.75" x14ac:dyDescent="0.25">
      <c r="A507" s="162"/>
      <c r="B507" s="16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73"/>
      <c r="Z507" s="173"/>
      <c r="AA507" s="173"/>
      <c r="AB507" s="162"/>
    </row>
    <row r="508" spans="1:28" ht="15.75" x14ac:dyDescent="0.25">
      <c r="A508" s="162"/>
      <c r="B508" s="16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73"/>
      <c r="Z508" s="173"/>
      <c r="AA508" s="173"/>
      <c r="AB508" s="162"/>
    </row>
    <row r="509" spans="1:28" ht="15.75" x14ac:dyDescent="0.25">
      <c r="A509" s="162"/>
      <c r="B509" s="16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73"/>
      <c r="Z509" s="173"/>
      <c r="AA509" s="173"/>
      <c r="AB509" s="162"/>
    </row>
    <row r="510" spans="1:28" ht="15.75" x14ac:dyDescent="0.25">
      <c r="A510" s="162"/>
      <c r="B510" s="16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73"/>
      <c r="Z510" s="173"/>
      <c r="AA510" s="173"/>
      <c r="AB510" s="162"/>
    </row>
    <row r="511" spans="1:28" ht="15.75" x14ac:dyDescent="0.25">
      <c r="A511" s="162"/>
      <c r="B511" s="16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73"/>
      <c r="Z511" s="173"/>
      <c r="AA511" s="173"/>
      <c r="AB511" s="162"/>
    </row>
    <row r="512" spans="1:28" ht="15.75" x14ac:dyDescent="0.25">
      <c r="A512" s="162"/>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73"/>
      <c r="Z512" s="173"/>
      <c r="AA512" s="173"/>
      <c r="AB512" s="162"/>
    </row>
    <row r="513" spans="1:28" ht="15.75" x14ac:dyDescent="0.25">
      <c r="A513" s="162"/>
      <c r="B513" s="16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73"/>
      <c r="Z513" s="173"/>
      <c r="AA513" s="173"/>
      <c r="AB513" s="162"/>
    </row>
    <row r="514" spans="1:28" ht="15.75" x14ac:dyDescent="0.25">
      <c r="A514" s="162"/>
      <c r="B514" s="16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73"/>
      <c r="Z514" s="173"/>
      <c r="AA514" s="173"/>
      <c r="AB514" s="162"/>
    </row>
    <row r="515" spans="1:28" ht="15.75" x14ac:dyDescent="0.25">
      <c r="A515" s="162"/>
      <c r="B515" s="16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73"/>
      <c r="Z515" s="173"/>
      <c r="AA515" s="173"/>
      <c r="AB515" s="162"/>
    </row>
    <row r="516" spans="1:28" ht="15.75" x14ac:dyDescent="0.25">
      <c r="A516" s="162"/>
      <c r="B516" s="16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73"/>
      <c r="Z516" s="173"/>
      <c r="AA516" s="173"/>
      <c r="AB516" s="162"/>
    </row>
    <row r="517" spans="1:28" ht="15.75" x14ac:dyDescent="0.25">
      <c r="A517" s="162"/>
      <c r="B517" s="16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73"/>
      <c r="Z517" s="173"/>
      <c r="AA517" s="173"/>
      <c r="AB517" s="162"/>
    </row>
    <row r="518" spans="1:28" ht="15.75" x14ac:dyDescent="0.25">
      <c r="A518" s="162"/>
      <c r="B518" s="16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73"/>
      <c r="Z518" s="173"/>
      <c r="AA518" s="173"/>
      <c r="AB518" s="162"/>
    </row>
    <row r="519" spans="1:28" ht="15.75" x14ac:dyDescent="0.25">
      <c r="A519" s="162"/>
      <c r="B519" s="16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73"/>
      <c r="Z519" s="173"/>
      <c r="AA519" s="173"/>
      <c r="AB519" s="162"/>
    </row>
    <row r="520" spans="1:28" ht="15.75" x14ac:dyDescent="0.25">
      <c r="A520" s="162"/>
      <c r="B520" s="16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73"/>
      <c r="Z520" s="173"/>
      <c r="AA520" s="173"/>
      <c r="AB520" s="162"/>
    </row>
    <row r="521" spans="1:28" ht="15.75" x14ac:dyDescent="0.25">
      <c r="A521" s="162"/>
      <c r="B521" s="16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73"/>
      <c r="Z521" s="173"/>
      <c r="AA521" s="173"/>
      <c r="AB521" s="162"/>
    </row>
    <row r="522" spans="1:28" ht="15.75" x14ac:dyDescent="0.25">
      <c r="A522" s="162"/>
      <c r="B522" s="16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73"/>
      <c r="Z522" s="173"/>
      <c r="AA522" s="173"/>
      <c r="AB522" s="162"/>
    </row>
    <row r="523" spans="1:28" ht="15.75" x14ac:dyDescent="0.25">
      <c r="A523" s="162"/>
      <c r="B523" s="16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73"/>
      <c r="Z523" s="173"/>
      <c r="AA523" s="173"/>
      <c r="AB523" s="162"/>
    </row>
    <row r="524" spans="1:28" ht="15.75" x14ac:dyDescent="0.25">
      <c r="A524" s="162"/>
      <c r="B524" s="16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73"/>
      <c r="Z524" s="173"/>
      <c r="AA524" s="173"/>
      <c r="AB524" s="162"/>
    </row>
    <row r="525" spans="1:28" ht="15.75" x14ac:dyDescent="0.25">
      <c r="A525" s="162"/>
      <c r="B525" s="16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73"/>
      <c r="Z525" s="173"/>
      <c r="AA525" s="173"/>
      <c r="AB525" s="162"/>
    </row>
    <row r="526" spans="1:28" ht="15.75" x14ac:dyDescent="0.25">
      <c r="A526" s="162"/>
      <c r="B526" s="16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73"/>
      <c r="Z526" s="173"/>
      <c r="AA526" s="173"/>
      <c r="AB526" s="162"/>
    </row>
    <row r="527" spans="1:28" ht="15.75" x14ac:dyDescent="0.25">
      <c r="A527" s="162"/>
      <c r="B527" s="16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73"/>
      <c r="Z527" s="173"/>
      <c r="AA527" s="173"/>
      <c r="AB527" s="162"/>
    </row>
    <row r="528" spans="1:28" ht="15.75" x14ac:dyDescent="0.25">
      <c r="A528" s="162"/>
      <c r="B528" s="16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73"/>
      <c r="Z528" s="173"/>
      <c r="AA528" s="173"/>
      <c r="AB528" s="162"/>
    </row>
    <row r="529" spans="1:28" ht="15.75" x14ac:dyDescent="0.25">
      <c r="A529" s="162"/>
      <c r="B529" s="16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73"/>
      <c r="Z529" s="173"/>
      <c r="AA529" s="173"/>
      <c r="AB529" s="162"/>
    </row>
    <row r="530" spans="1:28" ht="15.75" x14ac:dyDescent="0.25">
      <c r="A530" s="162"/>
      <c r="B530" s="16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73"/>
      <c r="Z530" s="173"/>
      <c r="AA530" s="173"/>
      <c r="AB530" s="162"/>
    </row>
    <row r="531" spans="1:28" ht="15.75" x14ac:dyDescent="0.25">
      <c r="A531" s="162"/>
      <c r="B531" s="16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73"/>
      <c r="Z531" s="173"/>
      <c r="AA531" s="173"/>
      <c r="AB531" s="162"/>
    </row>
    <row r="532" spans="1:28" ht="15.75" x14ac:dyDescent="0.25">
      <c r="A532" s="162"/>
      <c r="B532" s="16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73"/>
      <c r="Z532" s="173"/>
      <c r="AA532" s="173"/>
      <c r="AB532" s="162"/>
    </row>
    <row r="533" spans="1:28" ht="15.75" x14ac:dyDescent="0.25">
      <c r="A533" s="162"/>
      <c r="B533" s="16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73"/>
      <c r="Z533" s="173"/>
      <c r="AA533" s="173"/>
      <c r="AB533" s="162"/>
    </row>
    <row r="534" spans="1:28" ht="15.75" x14ac:dyDescent="0.25">
      <c r="A534" s="162"/>
      <c r="B534" s="16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73"/>
      <c r="Z534" s="173"/>
      <c r="AA534" s="173"/>
      <c r="AB534" s="162"/>
    </row>
    <row r="535" spans="1:28" ht="15.75" x14ac:dyDescent="0.25">
      <c r="A535" s="162"/>
      <c r="B535" s="16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73"/>
      <c r="Z535" s="173"/>
      <c r="AA535" s="173"/>
      <c r="AB535" s="162"/>
    </row>
    <row r="536" spans="1:28" ht="15.75" x14ac:dyDescent="0.25">
      <c r="A536" s="162"/>
      <c r="B536" s="16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73"/>
      <c r="Z536" s="173"/>
      <c r="AA536" s="173"/>
      <c r="AB536" s="162"/>
    </row>
    <row r="537" spans="1:28" ht="15.75" x14ac:dyDescent="0.25">
      <c r="A537" s="162"/>
      <c r="B537" s="16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73"/>
      <c r="Z537" s="173"/>
      <c r="AA537" s="173"/>
      <c r="AB537" s="162"/>
    </row>
    <row r="538" spans="1:28" ht="15.75" x14ac:dyDescent="0.25">
      <c r="A538" s="162"/>
      <c r="B538" s="16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73"/>
      <c r="Z538" s="173"/>
      <c r="AA538" s="173"/>
      <c r="AB538" s="162"/>
    </row>
    <row r="539" spans="1:28" ht="15.75" x14ac:dyDescent="0.25">
      <c r="A539" s="162"/>
      <c r="B539" s="16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73"/>
      <c r="Z539" s="173"/>
      <c r="AA539" s="173"/>
      <c r="AB539" s="162"/>
    </row>
    <row r="540" spans="1:28" ht="15.75" x14ac:dyDescent="0.25">
      <c r="A540" s="162"/>
      <c r="B540" s="16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73"/>
      <c r="Z540" s="173"/>
      <c r="AA540" s="173"/>
      <c r="AB540" s="162"/>
    </row>
    <row r="541" spans="1:28" ht="15.75" x14ac:dyDescent="0.25">
      <c r="A541" s="162"/>
      <c r="B541" s="16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73"/>
      <c r="Z541" s="173"/>
      <c r="AA541" s="173"/>
      <c r="AB541" s="162"/>
    </row>
    <row r="542" spans="1:28" ht="15.75" x14ac:dyDescent="0.25">
      <c r="A542" s="162"/>
      <c r="B542" s="16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73"/>
      <c r="Z542" s="173"/>
      <c r="AA542" s="173"/>
      <c r="AB542" s="162"/>
    </row>
    <row r="543" spans="1:28" ht="15.75" x14ac:dyDescent="0.25">
      <c r="A543" s="162"/>
      <c r="B543" s="16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73"/>
      <c r="Z543" s="173"/>
      <c r="AA543" s="173"/>
      <c r="AB543" s="162"/>
    </row>
    <row r="544" spans="1:28" ht="15.75" x14ac:dyDescent="0.25">
      <c r="A544" s="162"/>
      <c r="B544" s="16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73"/>
      <c r="Z544" s="173"/>
      <c r="AA544" s="173"/>
      <c r="AB544" s="162"/>
    </row>
    <row r="545" spans="1:28" ht="15.75" x14ac:dyDescent="0.25">
      <c r="A545" s="162"/>
      <c r="B545" s="16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73"/>
      <c r="Z545" s="173"/>
      <c r="AA545" s="173"/>
      <c r="AB545" s="162"/>
    </row>
    <row r="546" spans="1:28" ht="15.75" x14ac:dyDescent="0.25">
      <c r="A546" s="162"/>
      <c r="B546" s="16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73"/>
      <c r="Z546" s="173"/>
      <c r="AA546" s="173"/>
      <c r="AB546" s="162"/>
    </row>
    <row r="547" spans="1:28" ht="15.75" x14ac:dyDescent="0.25">
      <c r="A547" s="162"/>
      <c r="B547" s="16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73"/>
      <c r="Z547" s="173"/>
      <c r="AA547" s="173"/>
      <c r="AB547" s="162"/>
    </row>
    <row r="548" spans="1:28" ht="15.75" x14ac:dyDescent="0.25">
      <c r="A548" s="162"/>
      <c r="B548" s="16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73"/>
      <c r="Z548" s="173"/>
      <c r="AA548" s="173"/>
      <c r="AB548" s="162"/>
    </row>
    <row r="549" spans="1:28" ht="15.75" x14ac:dyDescent="0.25">
      <c r="A549" s="162"/>
      <c r="B549" s="16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73"/>
      <c r="Z549" s="173"/>
      <c r="AA549" s="173"/>
      <c r="AB549" s="162"/>
    </row>
    <row r="550" spans="1:28" ht="15.75" x14ac:dyDescent="0.25">
      <c r="A550" s="162"/>
      <c r="B550" s="16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73"/>
      <c r="Z550" s="173"/>
      <c r="AA550" s="173"/>
      <c r="AB550" s="162"/>
    </row>
    <row r="551" spans="1:28" ht="15.75" x14ac:dyDescent="0.25">
      <c r="A551" s="162"/>
      <c r="B551" s="16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73"/>
      <c r="Z551" s="173"/>
      <c r="AA551" s="173"/>
      <c r="AB551" s="162"/>
    </row>
    <row r="552" spans="1:28" ht="15.75" x14ac:dyDescent="0.25">
      <c r="A552" s="162"/>
      <c r="B552" s="16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73"/>
      <c r="Z552" s="173"/>
      <c r="AA552" s="173"/>
      <c r="AB552" s="162"/>
    </row>
    <row r="553" spans="1:28" ht="15.75" x14ac:dyDescent="0.25">
      <c r="A553" s="162"/>
      <c r="B553" s="16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73"/>
      <c r="Z553" s="173"/>
      <c r="AA553" s="173"/>
      <c r="AB553" s="162"/>
    </row>
    <row r="554" spans="1:28" ht="15.75" x14ac:dyDescent="0.25">
      <c r="A554" s="162"/>
      <c r="B554" s="16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73"/>
      <c r="Z554" s="173"/>
      <c r="AA554" s="173"/>
      <c r="AB554" s="162"/>
    </row>
    <row r="555" spans="1:28" ht="15.75" x14ac:dyDescent="0.25">
      <c r="A555" s="162"/>
      <c r="B555" s="16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73"/>
      <c r="Z555" s="173"/>
      <c r="AA555" s="173"/>
      <c r="AB555" s="162"/>
    </row>
    <row r="556" spans="1:28" ht="15.75" x14ac:dyDescent="0.25">
      <c r="A556" s="162"/>
      <c r="B556" s="16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73"/>
      <c r="Z556" s="173"/>
      <c r="AA556" s="173"/>
      <c r="AB556" s="162"/>
    </row>
    <row r="557" spans="1:28" ht="15.75" x14ac:dyDescent="0.25">
      <c r="A557" s="162"/>
      <c r="B557" s="16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73"/>
      <c r="Z557" s="173"/>
      <c r="AA557" s="173"/>
      <c r="AB557" s="162"/>
    </row>
    <row r="558" spans="1:28" ht="15.75" x14ac:dyDescent="0.25">
      <c r="A558" s="162"/>
      <c r="B558" s="16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73"/>
      <c r="Z558" s="173"/>
      <c r="AA558" s="173"/>
      <c r="AB558" s="162"/>
    </row>
    <row r="559" spans="1:28" ht="15.75" x14ac:dyDescent="0.25">
      <c r="A559" s="162"/>
      <c r="B559" s="16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73"/>
      <c r="Z559" s="173"/>
      <c r="AA559" s="173"/>
      <c r="AB559" s="162"/>
    </row>
    <row r="560" spans="1:28" ht="15.75" x14ac:dyDescent="0.25">
      <c r="A560" s="162"/>
      <c r="B560" s="16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73"/>
      <c r="Z560" s="173"/>
      <c r="AA560" s="173"/>
      <c r="AB560" s="162"/>
    </row>
    <row r="561" spans="1:28" ht="15.75" x14ac:dyDescent="0.25">
      <c r="A561" s="162"/>
      <c r="B561" s="16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73"/>
      <c r="Z561" s="173"/>
      <c r="AA561" s="173"/>
      <c r="AB561" s="162"/>
    </row>
    <row r="562" spans="1:28" ht="15.75" x14ac:dyDescent="0.25">
      <c r="A562" s="162"/>
      <c r="B562" s="16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73"/>
      <c r="Z562" s="173"/>
      <c r="AA562" s="173"/>
      <c r="AB562" s="162"/>
    </row>
    <row r="563" spans="1:28" ht="15.75" x14ac:dyDescent="0.25">
      <c r="A563" s="162"/>
      <c r="B563" s="16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73"/>
      <c r="Z563" s="173"/>
      <c r="AA563" s="173"/>
      <c r="AB563" s="162"/>
    </row>
    <row r="564" spans="1:28" ht="15.75" x14ac:dyDescent="0.25">
      <c r="A564" s="162"/>
      <c r="B564" s="16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73"/>
      <c r="Z564" s="173"/>
      <c r="AA564" s="173"/>
      <c r="AB564" s="162"/>
    </row>
    <row r="565" spans="1:28" ht="15.75" x14ac:dyDescent="0.25">
      <c r="A565" s="162"/>
      <c r="B565" s="16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73"/>
      <c r="Z565" s="173"/>
      <c r="AA565" s="173"/>
      <c r="AB565" s="162"/>
    </row>
    <row r="566" spans="1:28" ht="15.75" x14ac:dyDescent="0.25">
      <c r="A566" s="162"/>
      <c r="B566" s="16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73"/>
      <c r="Z566" s="173"/>
      <c r="AA566" s="173"/>
      <c r="AB566" s="162"/>
    </row>
    <row r="567" spans="1:28" ht="15.75" x14ac:dyDescent="0.25">
      <c r="A567" s="162"/>
      <c r="B567" s="16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73"/>
      <c r="Z567" s="173"/>
      <c r="AA567" s="173"/>
      <c r="AB567" s="162"/>
    </row>
    <row r="568" spans="1:28" ht="15.75" x14ac:dyDescent="0.25">
      <c r="A568" s="162"/>
      <c r="B568" s="16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73"/>
      <c r="Z568" s="173"/>
      <c r="AA568" s="173"/>
      <c r="AB568" s="162"/>
    </row>
    <row r="569" spans="1:28" ht="15.75" x14ac:dyDescent="0.25">
      <c r="A569" s="162"/>
      <c r="B569" s="16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73"/>
      <c r="Z569" s="173"/>
      <c r="AA569" s="173"/>
      <c r="AB569" s="162"/>
    </row>
    <row r="570" spans="1:28" ht="15.75" x14ac:dyDescent="0.25">
      <c r="A570" s="162"/>
      <c r="B570" s="16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73"/>
      <c r="Z570" s="173"/>
      <c r="AA570" s="173"/>
      <c r="AB570" s="162"/>
    </row>
    <row r="571" spans="1:28" ht="15.75" x14ac:dyDescent="0.25">
      <c r="A571" s="162"/>
      <c r="B571" s="16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73"/>
      <c r="Z571" s="173"/>
      <c r="AA571" s="173"/>
      <c r="AB571" s="162"/>
    </row>
    <row r="572" spans="1:28" ht="15.75" x14ac:dyDescent="0.25">
      <c r="A572" s="162"/>
      <c r="B572" s="16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73"/>
      <c r="Z572" s="173"/>
      <c r="AA572" s="173"/>
      <c r="AB572" s="162"/>
    </row>
    <row r="573" spans="1:28" ht="15.75" x14ac:dyDescent="0.25">
      <c r="A573" s="162"/>
      <c r="B573" s="16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73"/>
      <c r="Z573" s="173"/>
      <c r="AA573" s="173"/>
      <c r="AB573" s="162"/>
    </row>
    <row r="574" spans="1:28" ht="15.75" x14ac:dyDescent="0.25">
      <c r="A574" s="162"/>
      <c r="B574" s="16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73"/>
      <c r="Z574" s="173"/>
      <c r="AA574" s="173"/>
      <c r="AB574" s="162"/>
    </row>
    <row r="575" spans="1:28" ht="15.75" x14ac:dyDescent="0.25">
      <c r="A575" s="162"/>
      <c r="B575" s="16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73"/>
      <c r="Z575" s="173"/>
      <c r="AA575" s="173"/>
      <c r="AB575" s="162"/>
    </row>
    <row r="576" spans="1:28" ht="15.75" x14ac:dyDescent="0.25">
      <c r="A576" s="162"/>
      <c r="B576" s="16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73"/>
      <c r="Z576" s="173"/>
      <c r="AA576" s="173"/>
      <c r="AB576" s="162"/>
    </row>
    <row r="577" spans="1:28" ht="15.75" x14ac:dyDescent="0.25">
      <c r="A577" s="162"/>
      <c r="B577" s="16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73"/>
      <c r="Z577" s="173"/>
      <c r="AA577" s="173"/>
      <c r="AB577" s="162"/>
    </row>
    <row r="578" spans="1:28" ht="15.75" x14ac:dyDescent="0.25">
      <c r="A578" s="162"/>
      <c r="B578" s="16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73"/>
      <c r="Z578" s="173"/>
      <c r="AA578" s="173"/>
      <c r="AB578" s="162"/>
    </row>
    <row r="579" spans="1:28" ht="15.75" x14ac:dyDescent="0.25">
      <c r="A579" s="162"/>
      <c r="B579" s="16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73"/>
      <c r="Z579" s="173"/>
      <c r="AA579" s="173"/>
      <c r="AB579" s="162"/>
    </row>
    <row r="580" spans="1:28" ht="15.75" x14ac:dyDescent="0.25">
      <c r="A580" s="162"/>
      <c r="B580" s="16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73"/>
      <c r="Z580" s="173"/>
      <c r="AA580" s="173"/>
      <c r="AB580" s="162"/>
    </row>
    <row r="581" spans="1:28" ht="15.75" x14ac:dyDescent="0.25">
      <c r="A581" s="162"/>
      <c r="B581" s="16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73"/>
      <c r="Z581" s="173"/>
      <c r="AA581" s="173"/>
      <c r="AB581" s="162"/>
    </row>
    <row r="582" spans="1:28" ht="15.75" x14ac:dyDescent="0.25">
      <c r="A582" s="162"/>
      <c r="B582" s="16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73"/>
      <c r="Z582" s="173"/>
      <c r="AA582" s="173"/>
      <c r="AB582" s="162"/>
    </row>
    <row r="583" spans="1:28" ht="15.75" x14ac:dyDescent="0.25">
      <c r="A583" s="162"/>
      <c r="B583" s="16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73"/>
      <c r="Z583" s="173"/>
      <c r="AA583" s="173"/>
      <c r="AB583" s="162"/>
    </row>
    <row r="584" spans="1:28" ht="15.75" x14ac:dyDescent="0.25">
      <c r="A584" s="162"/>
      <c r="B584" s="16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73"/>
      <c r="Z584" s="173"/>
      <c r="AA584" s="173"/>
      <c r="AB584" s="162"/>
    </row>
    <row r="585" spans="1:28" ht="15.75" x14ac:dyDescent="0.25">
      <c r="A585" s="162"/>
      <c r="B585" s="16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73"/>
      <c r="Z585" s="173"/>
      <c r="AA585" s="173"/>
      <c r="AB585" s="162"/>
    </row>
    <row r="586" spans="1:28" ht="15.75" x14ac:dyDescent="0.25">
      <c r="A586" s="162"/>
      <c r="B586" s="16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73"/>
      <c r="Z586" s="173"/>
      <c r="AA586" s="173"/>
      <c r="AB586" s="162"/>
    </row>
    <row r="587" spans="1:28" ht="15.75" x14ac:dyDescent="0.25">
      <c r="A587" s="162"/>
      <c r="B587" s="16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73"/>
      <c r="Z587" s="173"/>
      <c r="AA587" s="173"/>
      <c r="AB587" s="162"/>
    </row>
    <row r="588" spans="1:28" ht="15.75" x14ac:dyDescent="0.25">
      <c r="A588" s="162"/>
      <c r="B588" s="16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73"/>
      <c r="Z588" s="173"/>
      <c r="AA588" s="173"/>
      <c r="AB588" s="162"/>
    </row>
    <row r="589" spans="1:28" ht="15.75" x14ac:dyDescent="0.25">
      <c r="A589" s="162"/>
      <c r="B589" s="16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73"/>
      <c r="Z589" s="173"/>
      <c r="AA589" s="173"/>
      <c r="AB589" s="162"/>
    </row>
    <row r="590" spans="1:28" ht="15.75" x14ac:dyDescent="0.25">
      <c r="A590" s="162"/>
      <c r="B590" s="16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73"/>
      <c r="Z590" s="173"/>
      <c r="AA590" s="173"/>
      <c r="AB590" s="162"/>
    </row>
    <row r="591" spans="1:28" ht="15.75" x14ac:dyDescent="0.25">
      <c r="A591" s="162"/>
      <c r="B591" s="16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73"/>
      <c r="Z591" s="173"/>
      <c r="AA591" s="173"/>
      <c r="AB591" s="162"/>
    </row>
    <row r="592" spans="1:28" ht="15.75" x14ac:dyDescent="0.25">
      <c r="A592" s="162"/>
      <c r="B592" s="16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73"/>
      <c r="Z592" s="173"/>
      <c r="AA592" s="173"/>
      <c r="AB592" s="162"/>
    </row>
    <row r="593" spans="1:28" ht="15.75" x14ac:dyDescent="0.25">
      <c r="A593" s="162"/>
      <c r="B593" s="16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73"/>
      <c r="Z593" s="173"/>
      <c r="AA593" s="173"/>
      <c r="AB593" s="162"/>
    </row>
    <row r="594" spans="1:28" ht="15.75" x14ac:dyDescent="0.25">
      <c r="A594" s="162"/>
      <c r="B594" s="16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73"/>
      <c r="Z594" s="173"/>
      <c r="AA594" s="173"/>
      <c r="AB594" s="162"/>
    </row>
    <row r="595" spans="1:28" ht="15.75" x14ac:dyDescent="0.25">
      <c r="A595" s="162"/>
      <c r="B595" s="16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73"/>
      <c r="Z595" s="173"/>
      <c r="AA595" s="173"/>
      <c r="AB595" s="162"/>
    </row>
    <row r="596" spans="1:28" ht="15.75" x14ac:dyDescent="0.25">
      <c r="A596" s="162"/>
      <c r="B596" s="16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73"/>
      <c r="Z596" s="173"/>
      <c r="AA596" s="173"/>
      <c r="AB596" s="162"/>
    </row>
    <row r="597" spans="1:28" ht="15.75" x14ac:dyDescent="0.25">
      <c r="A597" s="162"/>
      <c r="B597" s="16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73"/>
      <c r="Z597" s="173"/>
      <c r="AA597" s="173"/>
      <c r="AB597" s="162"/>
    </row>
    <row r="598" spans="1:28" ht="15.75" x14ac:dyDescent="0.25">
      <c r="A598" s="162"/>
      <c r="B598" s="16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73"/>
      <c r="Z598" s="173"/>
      <c r="AA598" s="173"/>
      <c r="AB598" s="162"/>
    </row>
    <row r="599" spans="1:28" ht="15.75" x14ac:dyDescent="0.25">
      <c r="A599" s="162"/>
      <c r="B599" s="16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73"/>
      <c r="Z599" s="173"/>
      <c r="AA599" s="173"/>
      <c r="AB599" s="162"/>
    </row>
    <row r="600" spans="1:28" ht="15.75" x14ac:dyDescent="0.25">
      <c r="A600" s="162"/>
      <c r="B600" s="16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73"/>
      <c r="Z600" s="173"/>
      <c r="AA600" s="173"/>
      <c r="AB600" s="162"/>
    </row>
    <row r="601" spans="1:28" ht="15.75" x14ac:dyDescent="0.25">
      <c r="A601" s="162"/>
      <c r="B601" s="16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73"/>
      <c r="Z601" s="173"/>
      <c r="AA601" s="173"/>
      <c r="AB601" s="162"/>
    </row>
    <row r="602" spans="1:28" ht="15.75" x14ac:dyDescent="0.25">
      <c r="A602" s="162"/>
      <c r="B602" s="16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73"/>
      <c r="Z602" s="173"/>
      <c r="AA602" s="173"/>
      <c r="AB602" s="162"/>
    </row>
    <row r="603" spans="1:28" ht="15.75" x14ac:dyDescent="0.25">
      <c r="A603" s="162"/>
      <c r="B603" s="16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73"/>
      <c r="Z603" s="173"/>
      <c r="AA603" s="173"/>
      <c r="AB603" s="162"/>
    </row>
    <row r="604" spans="1:28" ht="15.75" x14ac:dyDescent="0.25">
      <c r="A604" s="162"/>
      <c r="B604" s="16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73"/>
      <c r="Z604" s="173"/>
      <c r="AA604" s="173"/>
      <c r="AB604" s="162"/>
    </row>
    <row r="605" spans="1:28" ht="15.75" x14ac:dyDescent="0.25">
      <c r="A605" s="162"/>
      <c r="B605" s="16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73"/>
      <c r="Z605" s="173"/>
      <c r="AA605" s="173"/>
      <c r="AB605" s="162"/>
    </row>
    <row r="606" spans="1:28" ht="15.75" x14ac:dyDescent="0.25">
      <c r="A606" s="162"/>
      <c r="B606" s="16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73"/>
      <c r="Z606" s="173"/>
      <c r="AA606" s="173"/>
      <c r="AB606" s="162"/>
    </row>
    <row r="607" spans="1:28" ht="15.75" x14ac:dyDescent="0.25">
      <c r="A607" s="162"/>
      <c r="B607" s="16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73"/>
      <c r="Z607" s="173"/>
      <c r="AA607" s="173"/>
      <c r="AB607" s="162"/>
    </row>
    <row r="608" spans="1:28" ht="15.75" x14ac:dyDescent="0.25">
      <c r="A608" s="162"/>
      <c r="B608" s="16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73"/>
      <c r="Z608" s="173"/>
      <c r="AA608" s="173"/>
      <c r="AB608" s="162"/>
    </row>
    <row r="609" spans="1:28" ht="15.75" x14ac:dyDescent="0.25">
      <c r="A609" s="162"/>
      <c r="B609" s="16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73"/>
      <c r="Z609" s="173"/>
      <c r="AA609" s="173"/>
      <c r="AB609" s="162"/>
    </row>
    <row r="610" spans="1:28" ht="15.75" x14ac:dyDescent="0.25">
      <c r="A610" s="162"/>
      <c r="B610" s="16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73"/>
      <c r="Z610" s="173"/>
      <c r="AA610" s="173"/>
      <c r="AB610" s="162"/>
    </row>
    <row r="611" spans="1:28" ht="15.75" x14ac:dyDescent="0.25">
      <c r="A611" s="162"/>
      <c r="B611" s="16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73"/>
      <c r="Z611" s="173"/>
      <c r="AA611" s="173"/>
      <c r="AB611" s="162"/>
    </row>
    <row r="612" spans="1:28" ht="15.75" x14ac:dyDescent="0.25">
      <c r="A612" s="162"/>
      <c r="B612" s="16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73"/>
      <c r="Z612" s="173"/>
      <c r="AA612" s="173"/>
      <c r="AB612" s="162"/>
    </row>
    <row r="613" spans="1:28" ht="15.75" x14ac:dyDescent="0.25">
      <c r="A613" s="162"/>
      <c r="B613" s="16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73"/>
      <c r="Z613" s="173"/>
      <c r="AA613" s="173"/>
      <c r="AB613" s="162"/>
    </row>
    <row r="614" spans="1:28" ht="15.75" x14ac:dyDescent="0.25">
      <c r="A614" s="162"/>
      <c r="B614" s="16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73"/>
      <c r="Z614" s="173"/>
      <c r="AA614" s="173"/>
      <c r="AB614" s="162"/>
    </row>
    <row r="615" spans="1:28" ht="15.75" x14ac:dyDescent="0.25">
      <c r="A615" s="162"/>
      <c r="B615" s="16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73"/>
      <c r="Z615" s="173"/>
      <c r="AA615" s="173"/>
      <c r="AB615" s="162"/>
    </row>
    <row r="616" spans="1:28" ht="15.75" x14ac:dyDescent="0.25">
      <c r="A616" s="162"/>
      <c r="B616" s="16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73"/>
      <c r="Z616" s="173"/>
      <c r="AA616" s="173"/>
      <c r="AB616" s="162"/>
    </row>
    <row r="617" spans="1:28" ht="15.75" x14ac:dyDescent="0.25">
      <c r="A617" s="162"/>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73"/>
      <c r="Z617" s="173"/>
      <c r="AA617" s="173"/>
      <c r="AB617" s="162"/>
    </row>
    <row r="618" spans="1:28" ht="15.75" x14ac:dyDescent="0.25">
      <c r="A618" s="162"/>
      <c r="B618" s="16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73"/>
      <c r="Z618" s="173"/>
      <c r="AA618" s="173"/>
      <c r="AB618" s="162"/>
    </row>
    <row r="619" spans="1:28" ht="15.75" x14ac:dyDescent="0.25">
      <c r="A619" s="162"/>
      <c r="B619" s="16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73"/>
      <c r="Z619" s="173"/>
      <c r="AA619" s="173"/>
      <c r="AB619" s="162"/>
    </row>
    <row r="620" spans="1:28" ht="15.75" x14ac:dyDescent="0.25">
      <c r="A620" s="162"/>
      <c r="B620" s="16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73"/>
      <c r="Z620" s="173"/>
      <c r="AA620" s="173"/>
      <c r="AB620" s="162"/>
    </row>
    <row r="621" spans="1:28" ht="15.75" x14ac:dyDescent="0.25">
      <c r="A621" s="162"/>
      <c r="B621" s="16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73"/>
      <c r="Z621" s="173"/>
      <c r="AA621" s="173"/>
      <c r="AB621" s="162"/>
    </row>
    <row r="622" spans="1:28" ht="15.75" x14ac:dyDescent="0.25">
      <c r="A622" s="162"/>
      <c r="B622" s="16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73"/>
      <c r="Z622" s="173"/>
      <c r="AA622" s="173"/>
      <c r="AB622" s="162"/>
    </row>
    <row r="623" spans="1:28" ht="15.75" x14ac:dyDescent="0.25">
      <c r="A623" s="162"/>
      <c r="B623" s="16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73"/>
      <c r="Z623" s="173"/>
      <c r="AA623" s="173"/>
      <c r="AB623" s="162"/>
    </row>
    <row r="624" spans="1:28" ht="15.75" x14ac:dyDescent="0.25">
      <c r="A624" s="162"/>
      <c r="B624" s="16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73"/>
      <c r="Z624" s="173"/>
      <c r="AA624" s="173"/>
      <c r="AB624" s="162"/>
    </row>
    <row r="625" spans="1:28" ht="15.75" x14ac:dyDescent="0.25">
      <c r="A625" s="162"/>
      <c r="B625" s="16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73"/>
      <c r="Z625" s="173"/>
      <c r="AA625" s="173"/>
      <c r="AB625" s="162"/>
    </row>
    <row r="626" spans="1:28" ht="15.75" x14ac:dyDescent="0.25">
      <c r="A626" s="162"/>
      <c r="B626" s="16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73"/>
      <c r="Z626" s="173"/>
      <c r="AA626" s="173"/>
      <c r="AB626" s="162"/>
    </row>
    <row r="627" spans="1:28" ht="15.75" x14ac:dyDescent="0.25">
      <c r="A627" s="162"/>
      <c r="B627" s="16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73"/>
      <c r="Z627" s="173"/>
      <c r="AA627" s="173"/>
      <c r="AB627" s="162"/>
    </row>
    <row r="628" spans="1:28" ht="15.75" x14ac:dyDescent="0.25">
      <c r="A628" s="162"/>
      <c r="B628" s="16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73"/>
      <c r="Z628" s="173"/>
      <c r="AA628" s="173"/>
      <c r="AB628" s="162"/>
    </row>
    <row r="629" spans="1:28" ht="15.75" x14ac:dyDescent="0.25">
      <c r="A629" s="162"/>
      <c r="B629" s="16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73"/>
      <c r="Z629" s="173"/>
      <c r="AA629" s="173"/>
      <c r="AB629" s="162"/>
    </row>
    <row r="630" spans="1:28" ht="15.75" x14ac:dyDescent="0.25">
      <c r="A630" s="162"/>
      <c r="B630" s="16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73"/>
      <c r="Z630" s="173"/>
      <c r="AA630" s="173"/>
      <c r="AB630" s="162"/>
    </row>
    <row r="631" spans="1:28" ht="15.75" x14ac:dyDescent="0.25">
      <c r="A631" s="162"/>
      <c r="B631" s="16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73"/>
      <c r="Z631" s="173"/>
      <c r="AA631" s="173"/>
      <c r="AB631" s="162"/>
    </row>
    <row r="632" spans="1:28" ht="15.75" x14ac:dyDescent="0.25">
      <c r="A632" s="162"/>
      <c r="B632" s="162"/>
      <c r="C632" s="162"/>
      <c r="D632" s="162"/>
      <c r="E632" s="162"/>
      <c r="F632" s="162"/>
      <c r="G632" s="162"/>
      <c r="H632" s="162"/>
      <c r="I632" s="162"/>
      <c r="J632" s="162"/>
      <c r="K632" s="162"/>
      <c r="L632" s="162"/>
      <c r="M632" s="162"/>
      <c r="N632" s="162"/>
      <c r="O632" s="162"/>
      <c r="P632" s="162"/>
      <c r="Q632" s="162"/>
      <c r="R632" s="162"/>
      <c r="S632" s="162"/>
      <c r="T632" s="162"/>
      <c r="U632" s="162"/>
      <c r="V632" s="162"/>
      <c r="W632" s="162"/>
      <c r="X632" s="162"/>
      <c r="Y632" s="173"/>
      <c r="Z632" s="173"/>
      <c r="AA632" s="173"/>
      <c r="AB632" s="162"/>
    </row>
    <row r="633" spans="1:28" ht="15.75" x14ac:dyDescent="0.25">
      <c r="A633" s="162"/>
      <c r="B633" s="162"/>
      <c r="C633" s="162"/>
      <c r="D633" s="162"/>
      <c r="E633" s="162"/>
      <c r="F633" s="162"/>
      <c r="G633" s="162"/>
      <c r="H633" s="162"/>
      <c r="I633" s="162"/>
      <c r="J633" s="162"/>
      <c r="K633" s="162"/>
      <c r="L633" s="162"/>
      <c r="M633" s="162"/>
      <c r="N633" s="162"/>
      <c r="O633" s="162"/>
      <c r="P633" s="162"/>
      <c r="Q633" s="162"/>
      <c r="R633" s="162"/>
      <c r="S633" s="162"/>
      <c r="T633" s="162"/>
      <c r="U633" s="162"/>
      <c r="V633" s="162"/>
      <c r="W633" s="162"/>
      <c r="X633" s="162"/>
      <c r="Y633" s="173"/>
      <c r="Z633" s="173"/>
      <c r="AA633" s="173"/>
      <c r="AB633" s="162"/>
    </row>
    <row r="634" spans="1:28" ht="15.75" x14ac:dyDescent="0.25">
      <c r="A634" s="162"/>
      <c r="B634" s="162"/>
      <c r="C634" s="162"/>
      <c r="D634" s="162"/>
      <c r="E634" s="162"/>
      <c r="F634" s="162"/>
      <c r="G634" s="162"/>
      <c r="H634" s="162"/>
      <c r="I634" s="162"/>
      <c r="J634" s="162"/>
      <c r="K634" s="162"/>
      <c r="L634" s="162"/>
      <c r="M634" s="162"/>
      <c r="N634" s="162"/>
      <c r="O634" s="162"/>
      <c r="P634" s="162"/>
      <c r="Q634" s="162"/>
      <c r="R634" s="162"/>
      <c r="S634" s="162"/>
      <c r="T634" s="162"/>
      <c r="U634" s="162"/>
      <c r="V634" s="162"/>
      <c r="W634" s="162"/>
      <c r="X634" s="162"/>
      <c r="Y634" s="173"/>
      <c r="Z634" s="173"/>
      <c r="AA634" s="173"/>
      <c r="AB634" s="162"/>
    </row>
    <row r="635" spans="1:28" ht="15.75" x14ac:dyDescent="0.25">
      <c r="A635" s="162"/>
      <c r="B635" s="162"/>
      <c r="C635" s="162"/>
      <c r="D635" s="162"/>
      <c r="E635" s="162"/>
      <c r="F635" s="162"/>
      <c r="G635" s="162"/>
      <c r="H635" s="162"/>
      <c r="I635" s="162"/>
      <c r="J635" s="162"/>
      <c r="K635" s="162"/>
      <c r="L635" s="162"/>
      <c r="M635" s="162"/>
      <c r="N635" s="162"/>
      <c r="O635" s="162"/>
      <c r="P635" s="162"/>
      <c r="Q635" s="162"/>
      <c r="R635" s="162"/>
      <c r="S635" s="162"/>
      <c r="T635" s="162"/>
      <c r="U635" s="162"/>
      <c r="V635" s="162"/>
      <c r="W635" s="162"/>
      <c r="X635" s="162"/>
      <c r="Y635" s="173"/>
      <c r="Z635" s="173"/>
      <c r="AA635" s="173"/>
      <c r="AB635" s="162"/>
    </row>
    <row r="636" spans="1:28" ht="15.75" x14ac:dyDescent="0.25">
      <c r="A636" s="162"/>
      <c r="B636" s="162"/>
      <c r="C636" s="162"/>
      <c r="D636" s="162"/>
      <c r="E636" s="162"/>
      <c r="F636" s="162"/>
      <c r="G636" s="162"/>
      <c r="H636" s="162"/>
      <c r="I636" s="162"/>
      <c r="J636" s="162"/>
      <c r="K636" s="162"/>
      <c r="L636" s="162"/>
      <c r="M636" s="162"/>
      <c r="N636" s="162"/>
      <c r="O636" s="162"/>
      <c r="P636" s="162"/>
      <c r="Q636" s="162"/>
      <c r="R636" s="162"/>
      <c r="S636" s="162"/>
      <c r="T636" s="162"/>
      <c r="U636" s="162"/>
      <c r="V636" s="162"/>
      <c r="W636" s="162"/>
      <c r="X636" s="162"/>
      <c r="Y636" s="173"/>
      <c r="Z636" s="173"/>
      <c r="AA636" s="173"/>
      <c r="AB636" s="162"/>
    </row>
    <row r="637" spans="1:28" ht="15.75" x14ac:dyDescent="0.25">
      <c r="A637" s="162"/>
      <c r="B637" s="162"/>
      <c r="C637" s="162"/>
      <c r="D637" s="162"/>
      <c r="E637" s="162"/>
      <c r="F637" s="162"/>
      <c r="G637" s="162"/>
      <c r="H637" s="162"/>
      <c r="I637" s="162"/>
      <c r="J637" s="162"/>
      <c r="K637" s="162"/>
      <c r="L637" s="162"/>
      <c r="M637" s="162"/>
      <c r="N637" s="162"/>
      <c r="O637" s="162"/>
      <c r="P637" s="162"/>
      <c r="Q637" s="162"/>
      <c r="R637" s="162"/>
      <c r="S637" s="162"/>
      <c r="T637" s="162"/>
      <c r="U637" s="162"/>
      <c r="V637" s="162"/>
      <c r="W637" s="162"/>
      <c r="X637" s="162"/>
      <c r="Y637" s="173"/>
      <c r="Z637" s="173"/>
      <c r="AA637" s="173"/>
      <c r="AB637" s="162"/>
    </row>
    <row r="638" spans="1:28" ht="15.75" x14ac:dyDescent="0.25">
      <c r="A638" s="162"/>
      <c r="B638" s="162"/>
      <c r="C638" s="162"/>
      <c r="D638" s="162"/>
      <c r="E638" s="162"/>
      <c r="F638" s="162"/>
      <c r="G638" s="162"/>
      <c r="H638" s="162"/>
      <c r="I638" s="162"/>
      <c r="J638" s="162"/>
      <c r="K638" s="162"/>
      <c r="L638" s="162"/>
      <c r="M638" s="162"/>
      <c r="N638" s="162"/>
      <c r="O638" s="162"/>
      <c r="P638" s="162"/>
      <c r="Q638" s="162"/>
      <c r="R638" s="162"/>
      <c r="S638" s="162"/>
      <c r="T638" s="162"/>
      <c r="U638" s="162"/>
      <c r="V638" s="162"/>
      <c r="W638" s="162"/>
      <c r="X638" s="162"/>
      <c r="Y638" s="173"/>
      <c r="Z638" s="173"/>
      <c r="AA638" s="173"/>
      <c r="AB638" s="162"/>
    </row>
    <row r="639" spans="1:28" ht="15.75" x14ac:dyDescent="0.25">
      <c r="A639" s="162"/>
      <c r="B639" s="162"/>
      <c r="C639" s="162"/>
      <c r="D639" s="162"/>
      <c r="E639" s="162"/>
      <c r="F639" s="162"/>
      <c r="G639" s="162"/>
      <c r="H639" s="162"/>
      <c r="I639" s="162"/>
      <c r="J639" s="162"/>
      <c r="K639" s="162"/>
      <c r="L639" s="162"/>
      <c r="M639" s="162"/>
      <c r="N639" s="162"/>
      <c r="O639" s="162"/>
      <c r="P639" s="162"/>
      <c r="Q639" s="162"/>
      <c r="R639" s="162"/>
      <c r="S639" s="162"/>
      <c r="T639" s="162"/>
      <c r="U639" s="162"/>
      <c r="V639" s="162"/>
      <c r="W639" s="162"/>
      <c r="X639" s="162"/>
      <c r="Y639" s="173"/>
      <c r="Z639" s="173"/>
      <c r="AA639" s="173"/>
      <c r="AB639" s="162"/>
    </row>
    <row r="640" spans="1:28" ht="15.75" x14ac:dyDescent="0.25">
      <c r="A640" s="162"/>
      <c r="B640" s="162"/>
      <c r="C640" s="162"/>
      <c r="D640" s="162"/>
      <c r="E640" s="162"/>
      <c r="F640" s="162"/>
      <c r="G640" s="162"/>
      <c r="H640" s="162"/>
      <c r="I640" s="162"/>
      <c r="J640" s="162"/>
      <c r="K640" s="162"/>
      <c r="L640" s="162"/>
      <c r="M640" s="162"/>
      <c r="N640" s="162"/>
      <c r="O640" s="162"/>
      <c r="P640" s="162"/>
      <c r="Q640" s="162"/>
      <c r="R640" s="162"/>
      <c r="S640" s="162"/>
      <c r="T640" s="162"/>
      <c r="U640" s="162"/>
      <c r="V640" s="162"/>
      <c r="W640" s="162"/>
      <c r="X640" s="162"/>
      <c r="Y640" s="173"/>
      <c r="Z640" s="173"/>
      <c r="AA640" s="173"/>
      <c r="AB640" s="162"/>
    </row>
    <row r="641" spans="1:28" ht="15.75" x14ac:dyDescent="0.25">
      <c r="A641" s="162"/>
      <c r="B641" s="162"/>
      <c r="C641" s="162"/>
      <c r="D641" s="162"/>
      <c r="E641" s="162"/>
      <c r="F641" s="162"/>
      <c r="G641" s="162"/>
      <c r="H641" s="162"/>
      <c r="I641" s="162"/>
      <c r="J641" s="162"/>
      <c r="K641" s="162"/>
      <c r="L641" s="162"/>
      <c r="M641" s="162"/>
      <c r="N641" s="162"/>
      <c r="O641" s="162"/>
      <c r="P641" s="162"/>
      <c r="Q641" s="162"/>
      <c r="R641" s="162"/>
      <c r="S641" s="162"/>
      <c r="T641" s="162"/>
      <c r="U641" s="162"/>
      <c r="V641" s="162"/>
      <c r="W641" s="162"/>
      <c r="X641" s="162"/>
      <c r="Y641" s="173"/>
      <c r="Z641" s="173"/>
      <c r="AA641" s="173"/>
      <c r="AB641" s="162"/>
    </row>
    <row r="642" spans="1:28" ht="15.75" x14ac:dyDescent="0.25">
      <c r="A642" s="162"/>
      <c r="B642" s="162"/>
      <c r="C642" s="162"/>
      <c r="D642" s="162"/>
      <c r="E642" s="162"/>
      <c r="F642" s="162"/>
      <c r="G642" s="162"/>
      <c r="H642" s="162"/>
      <c r="I642" s="162"/>
      <c r="J642" s="162"/>
      <c r="K642" s="162"/>
      <c r="L642" s="162"/>
      <c r="M642" s="162"/>
      <c r="N642" s="162"/>
      <c r="O642" s="162"/>
      <c r="P642" s="162"/>
      <c r="Q642" s="162"/>
      <c r="R642" s="162"/>
      <c r="S642" s="162"/>
      <c r="T642" s="162"/>
      <c r="U642" s="162"/>
      <c r="V642" s="162"/>
      <c r="W642" s="162"/>
      <c r="X642" s="162"/>
      <c r="Y642" s="173"/>
      <c r="Z642" s="173"/>
      <c r="AA642" s="173"/>
      <c r="AB642" s="162"/>
    </row>
    <row r="643" spans="1:28" ht="15.75" x14ac:dyDescent="0.25">
      <c r="A643" s="162"/>
      <c r="B643" s="162"/>
      <c r="C643" s="162"/>
      <c r="D643" s="162"/>
      <c r="E643" s="162"/>
      <c r="F643" s="162"/>
      <c r="G643" s="162"/>
      <c r="H643" s="162"/>
      <c r="I643" s="162"/>
      <c r="J643" s="162"/>
      <c r="K643" s="162"/>
      <c r="L643" s="162"/>
      <c r="M643" s="162"/>
      <c r="N643" s="162"/>
      <c r="O643" s="162"/>
      <c r="P643" s="162"/>
      <c r="Q643" s="162"/>
      <c r="R643" s="162"/>
      <c r="S643" s="162"/>
      <c r="T643" s="162"/>
      <c r="U643" s="162"/>
      <c r="V643" s="162"/>
      <c r="W643" s="162"/>
      <c r="X643" s="162"/>
      <c r="Y643" s="173"/>
      <c r="Z643" s="173"/>
      <c r="AA643" s="173"/>
      <c r="AB643" s="162"/>
    </row>
    <row r="644" spans="1:28" ht="15.75" x14ac:dyDescent="0.25">
      <c r="A644" s="162"/>
      <c r="B644" s="162"/>
      <c r="C644" s="162"/>
      <c r="D644" s="162"/>
      <c r="E644" s="162"/>
      <c r="F644" s="162"/>
      <c r="G644" s="162"/>
      <c r="H644" s="162"/>
      <c r="I644" s="162"/>
      <c r="J644" s="162"/>
      <c r="K644" s="162"/>
      <c r="L644" s="162"/>
      <c r="M644" s="162"/>
      <c r="N644" s="162"/>
      <c r="O644" s="162"/>
      <c r="P644" s="162"/>
      <c r="Q644" s="162"/>
      <c r="R644" s="162"/>
      <c r="S644" s="162"/>
      <c r="T644" s="162"/>
      <c r="U644" s="162"/>
      <c r="V644" s="162"/>
      <c r="W644" s="162"/>
      <c r="X644" s="162"/>
      <c r="Y644" s="173"/>
      <c r="Z644" s="173"/>
      <c r="AA644" s="173"/>
      <c r="AB644" s="162"/>
    </row>
    <row r="645" spans="1:28" ht="15.75" x14ac:dyDescent="0.25">
      <c r="A645" s="162"/>
      <c r="B645" s="162"/>
      <c r="C645" s="162"/>
      <c r="D645" s="162"/>
      <c r="E645" s="162"/>
      <c r="F645" s="162"/>
      <c r="G645" s="162"/>
      <c r="H645" s="162"/>
      <c r="I645" s="162"/>
      <c r="J645" s="162"/>
      <c r="K645" s="162"/>
      <c r="L645" s="162"/>
      <c r="M645" s="162"/>
      <c r="N645" s="162"/>
      <c r="O645" s="162"/>
      <c r="P645" s="162"/>
      <c r="Q645" s="162"/>
      <c r="R645" s="162"/>
      <c r="S645" s="162"/>
      <c r="T645" s="162"/>
      <c r="U645" s="162"/>
      <c r="V645" s="162"/>
      <c r="W645" s="162"/>
      <c r="X645" s="162"/>
      <c r="Y645" s="173"/>
      <c r="Z645" s="173"/>
      <c r="AA645" s="173"/>
      <c r="AB645" s="162"/>
    </row>
    <row r="646" spans="1:28" ht="15.75" x14ac:dyDescent="0.25">
      <c r="A646" s="162"/>
      <c r="B646" s="162"/>
      <c r="C646" s="162"/>
      <c r="D646" s="162"/>
      <c r="E646" s="162"/>
      <c r="F646" s="162"/>
      <c r="G646" s="162"/>
      <c r="H646" s="162"/>
      <c r="I646" s="162"/>
      <c r="J646" s="162"/>
      <c r="K646" s="162"/>
      <c r="L646" s="162"/>
      <c r="M646" s="162"/>
      <c r="N646" s="162"/>
      <c r="O646" s="162"/>
      <c r="P646" s="162"/>
      <c r="Q646" s="162"/>
      <c r="R646" s="162"/>
      <c r="S646" s="162"/>
      <c r="T646" s="162"/>
      <c r="U646" s="162"/>
      <c r="V646" s="162"/>
      <c r="W646" s="162"/>
      <c r="X646" s="162"/>
      <c r="Y646" s="173"/>
      <c r="Z646" s="173"/>
      <c r="AA646" s="173"/>
      <c r="AB646" s="162"/>
    </row>
    <row r="647" spans="1:28" ht="15.75" x14ac:dyDescent="0.25">
      <c r="A647" s="162"/>
      <c r="B647" s="162"/>
      <c r="C647" s="162"/>
      <c r="D647" s="162"/>
      <c r="E647" s="162"/>
      <c r="F647" s="162"/>
      <c r="G647" s="162"/>
      <c r="H647" s="162"/>
      <c r="I647" s="162"/>
      <c r="J647" s="162"/>
      <c r="K647" s="162"/>
      <c r="L647" s="162"/>
      <c r="M647" s="162"/>
      <c r="N647" s="162"/>
      <c r="O647" s="162"/>
      <c r="P647" s="162"/>
      <c r="Q647" s="162"/>
      <c r="R647" s="162"/>
      <c r="S647" s="162"/>
      <c r="T647" s="162"/>
      <c r="U647" s="162"/>
      <c r="V647" s="162"/>
      <c r="W647" s="162"/>
      <c r="X647" s="162"/>
      <c r="Y647" s="173"/>
      <c r="Z647" s="173"/>
      <c r="AA647" s="173"/>
      <c r="AB647" s="162"/>
    </row>
    <row r="648" spans="1:28" ht="15.75" x14ac:dyDescent="0.25">
      <c r="A648" s="162"/>
      <c r="B648" s="162"/>
      <c r="C648" s="162"/>
      <c r="D648" s="162"/>
      <c r="E648" s="162"/>
      <c r="F648" s="162"/>
      <c r="G648" s="162"/>
      <c r="H648" s="162"/>
      <c r="I648" s="162"/>
      <c r="J648" s="162"/>
      <c r="K648" s="162"/>
      <c r="L648" s="162"/>
      <c r="M648" s="162"/>
      <c r="N648" s="162"/>
      <c r="O648" s="162"/>
      <c r="P648" s="162"/>
      <c r="Q648" s="162"/>
      <c r="R648" s="162"/>
      <c r="S648" s="162"/>
      <c r="T648" s="162"/>
      <c r="U648" s="162"/>
      <c r="V648" s="162"/>
      <c r="W648" s="162"/>
      <c r="X648" s="162"/>
      <c r="Y648" s="173"/>
      <c r="Z648" s="173"/>
      <c r="AA648" s="173"/>
      <c r="AB648" s="162"/>
    </row>
    <row r="649" spans="1:28" ht="15.75" x14ac:dyDescent="0.25">
      <c r="A649" s="162"/>
      <c r="B649" s="162"/>
      <c r="C649" s="162"/>
      <c r="D649" s="162"/>
      <c r="E649" s="162"/>
      <c r="F649" s="162"/>
      <c r="G649" s="162"/>
      <c r="H649" s="162"/>
      <c r="I649" s="162"/>
      <c r="J649" s="162"/>
      <c r="K649" s="162"/>
      <c r="L649" s="162"/>
      <c r="M649" s="162"/>
      <c r="N649" s="162"/>
      <c r="O649" s="162"/>
      <c r="P649" s="162"/>
      <c r="Q649" s="162"/>
      <c r="R649" s="162"/>
      <c r="S649" s="162"/>
      <c r="T649" s="162"/>
      <c r="U649" s="162"/>
      <c r="V649" s="162"/>
      <c r="W649" s="162"/>
      <c r="X649" s="162"/>
      <c r="Y649" s="173"/>
      <c r="Z649" s="173"/>
      <c r="AA649" s="173"/>
      <c r="AB649" s="162"/>
    </row>
    <row r="650" spans="1:28" ht="15.75" x14ac:dyDescent="0.25">
      <c r="A650" s="162"/>
      <c r="B650" s="162"/>
      <c r="C650" s="162"/>
      <c r="D650" s="162"/>
      <c r="E650" s="162"/>
      <c r="F650" s="162"/>
      <c r="G650" s="162"/>
      <c r="H650" s="162"/>
      <c r="I650" s="162"/>
      <c r="J650" s="162"/>
      <c r="K650" s="162"/>
      <c r="L650" s="162"/>
      <c r="M650" s="162"/>
      <c r="N650" s="162"/>
      <c r="O650" s="162"/>
      <c r="P650" s="162"/>
      <c r="Q650" s="162"/>
      <c r="R650" s="162"/>
      <c r="S650" s="162"/>
      <c r="T650" s="162"/>
      <c r="U650" s="162"/>
      <c r="V650" s="162"/>
      <c r="W650" s="162"/>
      <c r="X650" s="162"/>
      <c r="Y650" s="173"/>
      <c r="Z650" s="173"/>
      <c r="AA650" s="173"/>
      <c r="AB650" s="162"/>
    </row>
    <row r="651" spans="1:28" ht="15.75" x14ac:dyDescent="0.25">
      <c r="A651" s="162"/>
      <c r="B651" s="162"/>
      <c r="C651" s="162"/>
      <c r="D651" s="162"/>
      <c r="E651" s="162"/>
      <c r="F651" s="162"/>
      <c r="G651" s="162"/>
      <c r="H651" s="162"/>
      <c r="I651" s="162"/>
      <c r="J651" s="162"/>
      <c r="K651" s="162"/>
      <c r="L651" s="162"/>
      <c r="M651" s="162"/>
      <c r="N651" s="162"/>
      <c r="O651" s="162"/>
      <c r="P651" s="162"/>
      <c r="Q651" s="162"/>
      <c r="R651" s="162"/>
      <c r="S651" s="162"/>
      <c r="T651" s="162"/>
      <c r="U651" s="162"/>
      <c r="V651" s="162"/>
      <c r="W651" s="162"/>
      <c r="X651" s="162"/>
      <c r="Y651" s="173"/>
      <c r="Z651" s="173"/>
      <c r="AA651" s="173"/>
      <c r="AB651" s="162"/>
    </row>
    <row r="652" spans="1:28" ht="15.75" x14ac:dyDescent="0.25">
      <c r="A652" s="162"/>
      <c r="B652" s="162"/>
      <c r="C652" s="162"/>
      <c r="D652" s="162"/>
      <c r="E652" s="162"/>
      <c r="F652" s="162"/>
      <c r="G652" s="162"/>
      <c r="H652" s="162"/>
      <c r="I652" s="162"/>
      <c r="J652" s="162"/>
      <c r="K652" s="162"/>
      <c r="L652" s="162"/>
      <c r="M652" s="162"/>
      <c r="N652" s="162"/>
      <c r="O652" s="162"/>
      <c r="P652" s="162"/>
      <c r="Q652" s="162"/>
      <c r="R652" s="162"/>
      <c r="S652" s="162"/>
      <c r="T652" s="162"/>
      <c r="U652" s="162"/>
      <c r="V652" s="162"/>
      <c r="W652" s="162"/>
      <c r="X652" s="162"/>
      <c r="Y652" s="173"/>
      <c r="Z652" s="173"/>
      <c r="AA652" s="173"/>
      <c r="AB652" s="162"/>
    </row>
    <row r="653" spans="1:28" ht="15.75" x14ac:dyDescent="0.25">
      <c r="A653" s="162"/>
      <c r="B653" s="162"/>
      <c r="C653" s="162"/>
      <c r="D653" s="162"/>
      <c r="E653" s="162"/>
      <c r="F653" s="162"/>
      <c r="G653" s="162"/>
      <c r="H653" s="162"/>
      <c r="I653" s="162"/>
      <c r="J653" s="162"/>
      <c r="K653" s="162"/>
      <c r="L653" s="162"/>
      <c r="M653" s="162"/>
      <c r="N653" s="162"/>
      <c r="O653" s="162"/>
      <c r="P653" s="162"/>
      <c r="Q653" s="162"/>
      <c r="R653" s="162"/>
      <c r="S653" s="162"/>
      <c r="T653" s="162"/>
      <c r="U653" s="162"/>
      <c r="V653" s="162"/>
      <c r="W653" s="162"/>
      <c r="X653" s="162"/>
      <c r="Y653" s="173"/>
      <c r="Z653" s="173"/>
      <c r="AA653" s="173"/>
      <c r="AB653" s="162"/>
    </row>
    <row r="654" spans="1:28" ht="15.75" x14ac:dyDescent="0.25">
      <c r="A654" s="162"/>
      <c r="B654" s="162"/>
      <c r="C654" s="162"/>
      <c r="D654" s="162"/>
      <c r="E654" s="162"/>
      <c r="F654" s="162"/>
      <c r="G654" s="162"/>
      <c r="H654" s="162"/>
      <c r="I654" s="162"/>
      <c r="J654" s="162"/>
      <c r="K654" s="162"/>
      <c r="L654" s="162"/>
      <c r="M654" s="162"/>
      <c r="N654" s="162"/>
      <c r="O654" s="162"/>
      <c r="P654" s="162"/>
      <c r="Q654" s="162"/>
      <c r="R654" s="162"/>
      <c r="S654" s="162"/>
      <c r="T654" s="162"/>
      <c r="U654" s="162"/>
      <c r="V654" s="162"/>
      <c r="W654" s="162"/>
      <c r="X654" s="162"/>
      <c r="Y654" s="173"/>
      <c r="Z654" s="173"/>
      <c r="AA654" s="173"/>
      <c r="AB654" s="162"/>
    </row>
    <row r="655" spans="1:28" ht="15.75" x14ac:dyDescent="0.25">
      <c r="A655" s="162"/>
      <c r="B655" s="162"/>
      <c r="C655" s="162"/>
      <c r="D655" s="162"/>
      <c r="E655" s="162"/>
      <c r="F655" s="162"/>
      <c r="G655" s="162"/>
      <c r="H655" s="162"/>
      <c r="I655" s="162"/>
      <c r="J655" s="162"/>
      <c r="K655" s="162"/>
      <c r="L655" s="162"/>
      <c r="M655" s="162"/>
      <c r="N655" s="162"/>
      <c r="O655" s="162"/>
      <c r="P655" s="162"/>
      <c r="Q655" s="162"/>
      <c r="R655" s="162"/>
      <c r="S655" s="162"/>
      <c r="T655" s="162"/>
      <c r="U655" s="162"/>
      <c r="V655" s="162"/>
      <c r="W655" s="162"/>
      <c r="X655" s="162"/>
      <c r="Y655" s="173"/>
      <c r="Z655" s="173"/>
      <c r="AA655" s="173"/>
      <c r="AB655" s="162"/>
    </row>
    <row r="656" spans="1:28" ht="15.75" x14ac:dyDescent="0.25">
      <c r="A656" s="162"/>
      <c r="B656" s="162"/>
      <c r="C656" s="162"/>
      <c r="D656" s="162"/>
      <c r="E656" s="162"/>
      <c r="F656" s="162"/>
      <c r="G656" s="162"/>
      <c r="H656" s="162"/>
      <c r="I656" s="162"/>
      <c r="J656" s="162"/>
      <c r="K656" s="162"/>
      <c r="L656" s="162"/>
      <c r="M656" s="162"/>
      <c r="N656" s="162"/>
      <c r="O656" s="162"/>
      <c r="P656" s="162"/>
      <c r="Q656" s="162"/>
      <c r="R656" s="162"/>
      <c r="S656" s="162"/>
      <c r="T656" s="162"/>
      <c r="U656" s="162"/>
      <c r="V656" s="162"/>
      <c r="W656" s="162"/>
      <c r="X656" s="162"/>
      <c r="Y656" s="173"/>
      <c r="Z656" s="173"/>
      <c r="AA656" s="173"/>
      <c r="AB656" s="162"/>
    </row>
    <row r="657" spans="1:28" ht="15.75" x14ac:dyDescent="0.25">
      <c r="A657" s="162"/>
      <c r="B657" s="162"/>
      <c r="C657" s="162"/>
      <c r="D657" s="162"/>
      <c r="E657" s="162"/>
      <c r="F657" s="162"/>
      <c r="G657" s="162"/>
      <c r="H657" s="162"/>
      <c r="I657" s="162"/>
      <c r="J657" s="162"/>
      <c r="K657" s="162"/>
      <c r="L657" s="162"/>
      <c r="M657" s="162"/>
      <c r="N657" s="162"/>
      <c r="O657" s="162"/>
      <c r="P657" s="162"/>
      <c r="Q657" s="162"/>
      <c r="R657" s="162"/>
      <c r="S657" s="162"/>
      <c r="T657" s="162"/>
      <c r="U657" s="162"/>
      <c r="V657" s="162"/>
      <c r="W657" s="162"/>
      <c r="X657" s="162"/>
      <c r="Y657" s="173"/>
      <c r="Z657" s="173"/>
      <c r="AA657" s="173"/>
      <c r="AB657" s="162"/>
    </row>
    <row r="658" spans="1:28" ht="15.75" x14ac:dyDescent="0.25">
      <c r="A658" s="162"/>
      <c r="B658" s="162"/>
      <c r="C658" s="162"/>
      <c r="D658" s="162"/>
      <c r="E658" s="162"/>
      <c r="F658" s="162"/>
      <c r="G658" s="162"/>
      <c r="H658" s="162"/>
      <c r="I658" s="162"/>
      <c r="J658" s="162"/>
      <c r="K658" s="162"/>
      <c r="L658" s="162"/>
      <c r="M658" s="162"/>
      <c r="N658" s="162"/>
      <c r="O658" s="162"/>
      <c r="P658" s="162"/>
      <c r="Q658" s="162"/>
      <c r="R658" s="162"/>
      <c r="S658" s="162"/>
      <c r="T658" s="162"/>
      <c r="U658" s="162"/>
      <c r="V658" s="162"/>
      <c r="W658" s="162"/>
      <c r="X658" s="162"/>
      <c r="Y658" s="173"/>
      <c r="Z658" s="173"/>
      <c r="AA658" s="173"/>
      <c r="AB658" s="162"/>
    </row>
    <row r="659" spans="1:28" ht="15.75" x14ac:dyDescent="0.25">
      <c r="A659" s="162"/>
      <c r="B659" s="162"/>
      <c r="C659" s="162"/>
      <c r="D659" s="162"/>
      <c r="E659" s="162"/>
      <c r="F659" s="162"/>
      <c r="G659" s="162"/>
      <c r="H659" s="162"/>
      <c r="I659" s="162"/>
      <c r="J659" s="162"/>
      <c r="K659" s="162"/>
      <c r="L659" s="162"/>
      <c r="M659" s="162"/>
      <c r="N659" s="162"/>
      <c r="O659" s="162"/>
      <c r="P659" s="162"/>
      <c r="Q659" s="162"/>
      <c r="R659" s="162"/>
      <c r="S659" s="162"/>
      <c r="T659" s="162"/>
      <c r="U659" s="162"/>
      <c r="V659" s="162"/>
      <c r="W659" s="162"/>
      <c r="X659" s="162"/>
      <c r="Y659" s="173"/>
      <c r="Z659" s="173"/>
      <c r="AA659" s="173"/>
      <c r="AB659" s="162"/>
    </row>
    <row r="660" spans="1:28" ht="15.75" x14ac:dyDescent="0.25">
      <c r="A660" s="162"/>
      <c r="B660" s="162"/>
      <c r="C660" s="162"/>
      <c r="D660" s="162"/>
      <c r="E660" s="162"/>
      <c r="F660" s="162"/>
      <c r="G660" s="162"/>
      <c r="H660" s="162"/>
      <c r="I660" s="162"/>
      <c r="J660" s="162"/>
      <c r="K660" s="162"/>
      <c r="L660" s="162"/>
      <c r="M660" s="162"/>
      <c r="N660" s="162"/>
      <c r="O660" s="162"/>
      <c r="P660" s="162"/>
      <c r="Q660" s="162"/>
      <c r="R660" s="162"/>
      <c r="S660" s="162"/>
      <c r="T660" s="162"/>
      <c r="U660" s="162"/>
      <c r="V660" s="162"/>
      <c r="W660" s="162"/>
      <c r="X660" s="162"/>
      <c r="Y660" s="173"/>
      <c r="Z660" s="173"/>
      <c r="AA660" s="173"/>
      <c r="AB660" s="162"/>
    </row>
    <row r="661" spans="1:28" ht="15.75" x14ac:dyDescent="0.25">
      <c r="A661" s="162"/>
      <c r="B661" s="162"/>
      <c r="C661" s="162"/>
      <c r="D661" s="162"/>
      <c r="E661" s="162"/>
      <c r="F661" s="162"/>
      <c r="G661" s="162"/>
      <c r="H661" s="162"/>
      <c r="I661" s="162"/>
      <c r="J661" s="162"/>
      <c r="K661" s="162"/>
      <c r="L661" s="162"/>
      <c r="M661" s="162"/>
      <c r="N661" s="162"/>
      <c r="O661" s="162"/>
      <c r="P661" s="162"/>
      <c r="Q661" s="162"/>
      <c r="R661" s="162"/>
      <c r="S661" s="162"/>
      <c r="T661" s="162"/>
      <c r="U661" s="162"/>
      <c r="V661" s="162"/>
      <c r="W661" s="162"/>
      <c r="X661" s="162"/>
      <c r="Y661" s="173"/>
      <c r="Z661" s="173"/>
      <c r="AA661" s="173"/>
      <c r="AB661" s="162"/>
    </row>
    <row r="662" spans="1:28" ht="15.75" x14ac:dyDescent="0.25">
      <c r="A662" s="162"/>
      <c r="B662" s="162"/>
      <c r="C662" s="162"/>
      <c r="D662" s="162"/>
      <c r="E662" s="162"/>
      <c r="F662" s="162"/>
      <c r="G662" s="162"/>
      <c r="H662" s="162"/>
      <c r="I662" s="162"/>
      <c r="J662" s="162"/>
      <c r="K662" s="162"/>
      <c r="L662" s="162"/>
      <c r="M662" s="162"/>
      <c r="N662" s="162"/>
      <c r="O662" s="162"/>
      <c r="P662" s="162"/>
      <c r="Q662" s="162"/>
      <c r="R662" s="162"/>
      <c r="S662" s="162"/>
      <c r="T662" s="162"/>
      <c r="U662" s="162"/>
      <c r="V662" s="162"/>
      <c r="W662" s="162"/>
      <c r="X662" s="162"/>
      <c r="Y662" s="173"/>
      <c r="Z662" s="173"/>
      <c r="AA662" s="173"/>
      <c r="AB662" s="162"/>
    </row>
    <row r="663" spans="1:28" ht="15.75" x14ac:dyDescent="0.25">
      <c r="A663" s="162"/>
      <c r="B663" s="162"/>
      <c r="C663" s="162"/>
      <c r="D663" s="162"/>
      <c r="E663" s="162"/>
      <c r="F663" s="162"/>
      <c r="G663" s="162"/>
      <c r="H663" s="162"/>
      <c r="I663" s="162"/>
      <c r="J663" s="162"/>
      <c r="K663" s="162"/>
      <c r="L663" s="162"/>
      <c r="M663" s="162"/>
      <c r="N663" s="162"/>
      <c r="O663" s="162"/>
      <c r="P663" s="162"/>
      <c r="Q663" s="162"/>
      <c r="R663" s="162"/>
      <c r="S663" s="162"/>
      <c r="T663" s="162"/>
      <c r="U663" s="162"/>
      <c r="V663" s="162"/>
      <c r="W663" s="162"/>
      <c r="X663" s="162"/>
      <c r="Y663" s="173"/>
      <c r="Z663" s="173"/>
      <c r="AA663" s="173"/>
      <c r="AB663" s="162"/>
    </row>
    <row r="664" spans="1:28" ht="15.75" x14ac:dyDescent="0.25">
      <c r="A664" s="162"/>
      <c r="B664" s="162"/>
      <c r="C664" s="162"/>
      <c r="D664" s="162"/>
      <c r="E664" s="162"/>
      <c r="F664" s="162"/>
      <c r="G664" s="162"/>
      <c r="H664" s="162"/>
      <c r="I664" s="162"/>
      <c r="J664" s="162"/>
      <c r="K664" s="162"/>
      <c r="L664" s="162"/>
      <c r="M664" s="162"/>
      <c r="N664" s="162"/>
      <c r="O664" s="162"/>
      <c r="P664" s="162"/>
      <c r="Q664" s="162"/>
      <c r="R664" s="162"/>
      <c r="S664" s="162"/>
      <c r="T664" s="162"/>
      <c r="U664" s="162"/>
      <c r="V664" s="162"/>
      <c r="W664" s="162"/>
      <c r="X664" s="162"/>
      <c r="Y664" s="173"/>
      <c r="Z664" s="173"/>
      <c r="AA664" s="173"/>
      <c r="AB664" s="162"/>
    </row>
    <row r="665" spans="1:28" ht="15.75" x14ac:dyDescent="0.25">
      <c r="A665" s="162"/>
      <c r="B665" s="162"/>
      <c r="C665" s="162"/>
      <c r="D665" s="162"/>
      <c r="E665" s="162"/>
      <c r="F665" s="162"/>
      <c r="G665" s="162"/>
      <c r="H665" s="162"/>
      <c r="I665" s="162"/>
      <c r="J665" s="162"/>
      <c r="K665" s="162"/>
      <c r="L665" s="162"/>
      <c r="M665" s="162"/>
      <c r="N665" s="162"/>
      <c r="O665" s="162"/>
      <c r="P665" s="162"/>
      <c r="Q665" s="162"/>
      <c r="R665" s="162"/>
      <c r="S665" s="162"/>
      <c r="T665" s="162"/>
      <c r="U665" s="162"/>
      <c r="V665" s="162"/>
      <c r="W665" s="162"/>
      <c r="X665" s="162"/>
      <c r="Y665" s="173"/>
      <c r="Z665" s="173"/>
      <c r="AA665" s="173"/>
      <c r="AB665" s="162"/>
    </row>
    <row r="666" spans="1:28" ht="15.75" x14ac:dyDescent="0.25">
      <c r="A666" s="162"/>
      <c r="B666" s="162"/>
      <c r="C666" s="162"/>
      <c r="D666" s="162"/>
      <c r="E666" s="162"/>
      <c r="F666" s="162"/>
      <c r="G666" s="162"/>
      <c r="H666" s="162"/>
      <c r="I666" s="162"/>
      <c r="J666" s="162"/>
      <c r="K666" s="162"/>
      <c r="L666" s="162"/>
      <c r="M666" s="162"/>
      <c r="N666" s="162"/>
      <c r="O666" s="162"/>
      <c r="P666" s="162"/>
      <c r="Q666" s="162"/>
      <c r="R666" s="162"/>
      <c r="S666" s="162"/>
      <c r="T666" s="162"/>
      <c r="U666" s="162"/>
      <c r="V666" s="162"/>
      <c r="W666" s="162"/>
      <c r="X666" s="162"/>
      <c r="Y666" s="173"/>
      <c r="Z666" s="173"/>
      <c r="AA666" s="173"/>
      <c r="AB666" s="162"/>
    </row>
    <row r="667" spans="1:28" ht="15.75" x14ac:dyDescent="0.25">
      <c r="A667" s="162"/>
      <c r="B667" s="162"/>
      <c r="C667" s="162"/>
      <c r="D667" s="162"/>
      <c r="E667" s="162"/>
      <c r="F667" s="162"/>
      <c r="G667" s="162"/>
      <c r="H667" s="162"/>
      <c r="I667" s="162"/>
      <c r="J667" s="162"/>
      <c r="K667" s="162"/>
      <c r="L667" s="162"/>
      <c r="M667" s="162"/>
      <c r="N667" s="162"/>
      <c r="O667" s="162"/>
      <c r="P667" s="162"/>
      <c r="Q667" s="162"/>
      <c r="R667" s="162"/>
      <c r="S667" s="162"/>
      <c r="T667" s="162"/>
      <c r="U667" s="162"/>
      <c r="V667" s="162"/>
      <c r="W667" s="162"/>
      <c r="X667" s="162"/>
      <c r="Y667" s="173"/>
      <c r="Z667" s="173"/>
      <c r="AA667" s="173"/>
      <c r="AB667" s="162"/>
    </row>
    <row r="668" spans="1:28" ht="15.75" x14ac:dyDescent="0.25">
      <c r="A668" s="162"/>
      <c r="B668" s="162"/>
      <c r="C668" s="162"/>
      <c r="D668" s="162"/>
      <c r="E668" s="162"/>
      <c r="F668" s="162"/>
      <c r="G668" s="162"/>
      <c r="H668" s="162"/>
      <c r="I668" s="162"/>
      <c r="J668" s="162"/>
      <c r="K668" s="162"/>
      <c r="L668" s="162"/>
      <c r="M668" s="162"/>
      <c r="N668" s="162"/>
      <c r="O668" s="162"/>
      <c r="P668" s="162"/>
      <c r="Q668" s="162"/>
      <c r="R668" s="162"/>
      <c r="S668" s="162"/>
      <c r="T668" s="162"/>
      <c r="U668" s="162"/>
      <c r="V668" s="162"/>
      <c r="W668" s="162"/>
      <c r="X668" s="162"/>
      <c r="Y668" s="173"/>
      <c r="Z668" s="173"/>
      <c r="AA668" s="173"/>
      <c r="AB668" s="162"/>
    </row>
    <row r="669" spans="1:28" ht="15.75" x14ac:dyDescent="0.25">
      <c r="A669" s="162"/>
      <c r="B669" s="162"/>
      <c r="C669" s="162"/>
      <c r="D669" s="162"/>
      <c r="E669" s="162"/>
      <c r="F669" s="162"/>
      <c r="G669" s="162"/>
      <c r="H669" s="162"/>
      <c r="I669" s="162"/>
      <c r="J669" s="162"/>
      <c r="K669" s="162"/>
      <c r="L669" s="162"/>
      <c r="M669" s="162"/>
      <c r="N669" s="162"/>
      <c r="O669" s="162"/>
      <c r="P669" s="162"/>
      <c r="Q669" s="162"/>
      <c r="R669" s="162"/>
      <c r="S669" s="162"/>
      <c r="T669" s="162"/>
      <c r="U669" s="162"/>
      <c r="V669" s="162"/>
      <c r="W669" s="162"/>
      <c r="X669" s="162"/>
      <c r="Y669" s="173"/>
      <c r="Z669" s="173"/>
      <c r="AA669" s="173"/>
      <c r="AB669" s="162"/>
    </row>
    <row r="670" spans="1:28" ht="15.75" x14ac:dyDescent="0.25">
      <c r="A670" s="162"/>
      <c r="B670" s="162"/>
      <c r="C670" s="162"/>
      <c r="D670" s="162"/>
      <c r="E670" s="162"/>
      <c r="F670" s="162"/>
      <c r="G670" s="162"/>
      <c r="H670" s="162"/>
      <c r="I670" s="162"/>
      <c r="J670" s="162"/>
      <c r="K670" s="162"/>
      <c r="L670" s="162"/>
      <c r="M670" s="162"/>
      <c r="N670" s="162"/>
      <c r="O670" s="162"/>
      <c r="P670" s="162"/>
      <c r="Q670" s="162"/>
      <c r="R670" s="162"/>
      <c r="S670" s="162"/>
      <c r="T670" s="162"/>
      <c r="U670" s="162"/>
      <c r="V670" s="162"/>
      <c r="W670" s="162"/>
      <c r="X670" s="162"/>
      <c r="Y670" s="173"/>
      <c r="Z670" s="173"/>
      <c r="AA670" s="173"/>
      <c r="AB670" s="162"/>
    </row>
    <row r="671" spans="1:28" ht="15.75" x14ac:dyDescent="0.25">
      <c r="A671" s="162"/>
      <c r="B671" s="162"/>
      <c r="C671" s="162"/>
      <c r="D671" s="162"/>
      <c r="E671" s="162"/>
      <c r="F671" s="162"/>
      <c r="G671" s="162"/>
      <c r="H671" s="162"/>
      <c r="I671" s="162"/>
      <c r="J671" s="162"/>
      <c r="K671" s="162"/>
      <c r="L671" s="162"/>
      <c r="M671" s="162"/>
      <c r="N671" s="162"/>
      <c r="O671" s="162"/>
      <c r="P671" s="162"/>
      <c r="Q671" s="162"/>
      <c r="R671" s="162"/>
      <c r="S671" s="162"/>
      <c r="T671" s="162"/>
      <c r="U671" s="162"/>
      <c r="V671" s="162"/>
      <c r="W671" s="162"/>
      <c r="X671" s="162"/>
      <c r="Y671" s="173"/>
      <c r="Z671" s="173"/>
      <c r="AA671" s="173"/>
      <c r="AB671" s="162"/>
    </row>
    <row r="672" spans="1:28" ht="15.75" x14ac:dyDescent="0.25">
      <c r="A672" s="162"/>
      <c r="B672" s="162"/>
      <c r="C672" s="162"/>
      <c r="D672" s="162"/>
      <c r="E672" s="162"/>
      <c r="F672" s="162"/>
      <c r="G672" s="162"/>
      <c r="H672" s="162"/>
      <c r="I672" s="162"/>
      <c r="J672" s="162"/>
      <c r="K672" s="162"/>
      <c r="L672" s="162"/>
      <c r="M672" s="162"/>
      <c r="N672" s="162"/>
      <c r="O672" s="162"/>
      <c r="P672" s="162"/>
      <c r="Q672" s="162"/>
      <c r="R672" s="162"/>
      <c r="S672" s="162"/>
      <c r="T672" s="162"/>
      <c r="U672" s="162"/>
      <c r="V672" s="162"/>
      <c r="W672" s="162"/>
      <c r="X672" s="162"/>
      <c r="Y672" s="173"/>
      <c r="Z672" s="173"/>
      <c r="AA672" s="173"/>
      <c r="AB672" s="162"/>
    </row>
    <row r="673" spans="1:28" ht="15.75" x14ac:dyDescent="0.25">
      <c r="A673" s="162"/>
      <c r="B673" s="162"/>
      <c r="C673" s="162"/>
      <c r="D673" s="162"/>
      <c r="E673" s="162"/>
      <c r="F673" s="162"/>
      <c r="G673" s="162"/>
      <c r="H673" s="162"/>
      <c r="I673" s="162"/>
      <c r="J673" s="162"/>
      <c r="K673" s="162"/>
      <c r="L673" s="162"/>
      <c r="M673" s="162"/>
      <c r="N673" s="162"/>
      <c r="O673" s="162"/>
      <c r="P673" s="162"/>
      <c r="Q673" s="162"/>
      <c r="R673" s="162"/>
      <c r="S673" s="162"/>
      <c r="T673" s="162"/>
      <c r="U673" s="162"/>
      <c r="V673" s="162"/>
      <c r="W673" s="162"/>
      <c r="X673" s="162"/>
      <c r="Y673" s="173"/>
      <c r="Z673" s="173"/>
      <c r="AA673" s="173"/>
      <c r="AB673" s="162"/>
    </row>
    <row r="674" spans="1:28" ht="15.75" x14ac:dyDescent="0.25">
      <c r="A674" s="162"/>
      <c r="B674" s="162"/>
      <c r="C674" s="162"/>
      <c r="D674" s="162"/>
      <c r="E674" s="162"/>
      <c r="F674" s="162"/>
      <c r="G674" s="162"/>
      <c r="H674" s="162"/>
      <c r="I674" s="162"/>
      <c r="J674" s="162"/>
      <c r="K674" s="162"/>
      <c r="L674" s="162"/>
      <c r="M674" s="162"/>
      <c r="N674" s="162"/>
      <c r="O674" s="162"/>
      <c r="P674" s="162"/>
      <c r="Q674" s="162"/>
      <c r="R674" s="162"/>
      <c r="S674" s="162"/>
      <c r="T674" s="162"/>
      <c r="U674" s="162"/>
      <c r="V674" s="162"/>
      <c r="W674" s="162"/>
      <c r="X674" s="162"/>
      <c r="Y674" s="173"/>
      <c r="Z674" s="173"/>
      <c r="AA674" s="173"/>
      <c r="AB674" s="162"/>
    </row>
    <row r="675" spans="1:28" ht="15.75" x14ac:dyDescent="0.25">
      <c r="A675" s="162"/>
      <c r="B675" s="162"/>
      <c r="C675" s="162"/>
      <c r="D675" s="162"/>
      <c r="E675" s="162"/>
      <c r="F675" s="162"/>
      <c r="G675" s="162"/>
      <c r="H675" s="162"/>
      <c r="I675" s="162"/>
      <c r="J675" s="162"/>
      <c r="K675" s="162"/>
      <c r="L675" s="162"/>
      <c r="M675" s="162"/>
      <c r="N675" s="162"/>
      <c r="O675" s="162"/>
      <c r="P675" s="162"/>
      <c r="Q675" s="162"/>
      <c r="R675" s="162"/>
      <c r="S675" s="162"/>
      <c r="T675" s="162"/>
      <c r="U675" s="162"/>
      <c r="V675" s="162"/>
      <c r="W675" s="162"/>
      <c r="X675" s="162"/>
      <c r="Y675" s="173"/>
      <c r="Z675" s="173"/>
      <c r="AA675" s="173"/>
      <c r="AB675" s="162"/>
    </row>
    <row r="676" spans="1:28" ht="15.75" x14ac:dyDescent="0.25">
      <c r="A676" s="162"/>
      <c r="B676" s="162"/>
      <c r="C676" s="162"/>
      <c r="D676" s="162"/>
      <c r="E676" s="162"/>
      <c r="F676" s="162"/>
      <c r="G676" s="162"/>
      <c r="H676" s="162"/>
      <c r="I676" s="162"/>
      <c r="J676" s="162"/>
      <c r="K676" s="162"/>
      <c r="L676" s="162"/>
      <c r="M676" s="162"/>
      <c r="N676" s="162"/>
      <c r="O676" s="162"/>
      <c r="P676" s="162"/>
      <c r="Q676" s="162"/>
      <c r="R676" s="162"/>
      <c r="S676" s="162"/>
      <c r="T676" s="162"/>
      <c r="U676" s="162"/>
      <c r="V676" s="162"/>
      <c r="W676" s="162"/>
      <c r="X676" s="162"/>
      <c r="Y676" s="173"/>
      <c r="Z676" s="173"/>
      <c r="AA676" s="173"/>
      <c r="AB676" s="162"/>
    </row>
    <row r="677" spans="1:28" ht="15.75" x14ac:dyDescent="0.25">
      <c r="A677" s="162"/>
      <c r="B677" s="162"/>
      <c r="C677" s="162"/>
      <c r="D677" s="162"/>
      <c r="E677" s="162"/>
      <c r="F677" s="162"/>
      <c r="G677" s="162"/>
      <c r="H677" s="162"/>
      <c r="I677" s="162"/>
      <c r="J677" s="162"/>
      <c r="K677" s="162"/>
      <c r="L677" s="162"/>
      <c r="M677" s="162"/>
      <c r="N677" s="162"/>
      <c r="O677" s="162"/>
      <c r="P677" s="162"/>
      <c r="Q677" s="162"/>
      <c r="R677" s="162"/>
      <c r="S677" s="162"/>
      <c r="T677" s="162"/>
      <c r="U677" s="162"/>
      <c r="V677" s="162"/>
      <c r="W677" s="162"/>
      <c r="X677" s="162"/>
      <c r="Y677" s="173"/>
      <c r="Z677" s="173"/>
      <c r="AA677" s="173"/>
      <c r="AB677" s="162"/>
    </row>
    <row r="678" spans="1:28" ht="15.75" x14ac:dyDescent="0.25">
      <c r="A678" s="162"/>
      <c r="B678" s="162"/>
      <c r="C678" s="162"/>
      <c r="D678" s="162"/>
      <c r="E678" s="162"/>
      <c r="F678" s="162"/>
      <c r="G678" s="162"/>
      <c r="H678" s="162"/>
      <c r="I678" s="162"/>
      <c r="J678" s="162"/>
      <c r="K678" s="162"/>
      <c r="L678" s="162"/>
      <c r="M678" s="162"/>
      <c r="N678" s="162"/>
      <c r="O678" s="162"/>
      <c r="P678" s="162"/>
      <c r="Q678" s="162"/>
      <c r="R678" s="162"/>
      <c r="S678" s="162"/>
      <c r="T678" s="162"/>
      <c r="U678" s="162"/>
      <c r="V678" s="162"/>
      <c r="W678" s="162"/>
      <c r="X678" s="162"/>
      <c r="Y678" s="173"/>
      <c r="Z678" s="173"/>
      <c r="AA678" s="173"/>
      <c r="AB678" s="162"/>
    </row>
    <row r="679" spans="1:28" ht="15.75" x14ac:dyDescent="0.25">
      <c r="A679" s="162"/>
      <c r="B679" s="162"/>
      <c r="C679" s="162"/>
      <c r="D679" s="162"/>
      <c r="E679" s="162"/>
      <c r="F679" s="162"/>
      <c r="G679" s="162"/>
      <c r="H679" s="162"/>
      <c r="I679" s="162"/>
      <c r="J679" s="162"/>
      <c r="K679" s="162"/>
      <c r="L679" s="162"/>
      <c r="M679" s="162"/>
      <c r="N679" s="162"/>
      <c r="O679" s="162"/>
      <c r="P679" s="162"/>
      <c r="Q679" s="162"/>
      <c r="R679" s="162"/>
      <c r="S679" s="162"/>
      <c r="T679" s="162"/>
      <c r="U679" s="162"/>
      <c r="V679" s="162"/>
      <c r="W679" s="162"/>
      <c r="X679" s="162"/>
      <c r="Y679" s="173"/>
      <c r="Z679" s="173"/>
      <c r="AA679" s="173"/>
      <c r="AB679" s="162"/>
    </row>
    <row r="680" spans="1:28" ht="15.75" x14ac:dyDescent="0.25">
      <c r="A680" s="162"/>
      <c r="B680" s="162"/>
      <c r="C680" s="162"/>
      <c r="D680" s="162"/>
      <c r="E680" s="162"/>
      <c r="F680" s="162"/>
      <c r="G680" s="162"/>
      <c r="H680" s="162"/>
      <c r="I680" s="162"/>
      <c r="J680" s="162"/>
      <c r="K680" s="162"/>
      <c r="L680" s="162"/>
      <c r="M680" s="162"/>
      <c r="N680" s="162"/>
      <c r="O680" s="162"/>
      <c r="P680" s="162"/>
      <c r="Q680" s="162"/>
      <c r="R680" s="162"/>
      <c r="S680" s="162"/>
      <c r="T680" s="162"/>
      <c r="U680" s="162"/>
      <c r="V680" s="162"/>
      <c r="W680" s="162"/>
      <c r="X680" s="162"/>
      <c r="Y680" s="173"/>
      <c r="Z680" s="173"/>
      <c r="AA680" s="173"/>
      <c r="AB680" s="162"/>
    </row>
    <row r="681" spans="1:28" ht="15.75" x14ac:dyDescent="0.25">
      <c r="A681" s="162"/>
      <c r="B681" s="162"/>
      <c r="C681" s="162"/>
      <c r="D681" s="162"/>
      <c r="E681" s="162"/>
      <c r="F681" s="162"/>
      <c r="G681" s="162"/>
      <c r="H681" s="162"/>
      <c r="I681" s="162"/>
      <c r="J681" s="162"/>
      <c r="K681" s="162"/>
      <c r="L681" s="162"/>
      <c r="M681" s="162"/>
      <c r="N681" s="162"/>
      <c r="O681" s="162"/>
      <c r="P681" s="162"/>
      <c r="Q681" s="162"/>
      <c r="R681" s="162"/>
      <c r="S681" s="162"/>
      <c r="T681" s="162"/>
      <c r="U681" s="162"/>
      <c r="V681" s="162"/>
      <c r="W681" s="162"/>
      <c r="X681" s="162"/>
      <c r="Y681" s="173"/>
      <c r="Z681" s="173"/>
      <c r="AA681" s="173"/>
      <c r="AB681" s="162"/>
    </row>
    <row r="682" spans="1:28" ht="15.75" x14ac:dyDescent="0.25">
      <c r="A682" s="162"/>
      <c r="B682" s="162"/>
      <c r="C682" s="162"/>
      <c r="D682" s="162"/>
      <c r="E682" s="162"/>
      <c r="F682" s="162"/>
      <c r="G682" s="162"/>
      <c r="H682" s="162"/>
      <c r="I682" s="162"/>
      <c r="J682" s="162"/>
      <c r="K682" s="162"/>
      <c r="L682" s="162"/>
      <c r="M682" s="162"/>
      <c r="N682" s="162"/>
      <c r="O682" s="162"/>
      <c r="P682" s="162"/>
      <c r="Q682" s="162"/>
      <c r="R682" s="162"/>
      <c r="S682" s="162"/>
      <c r="T682" s="162"/>
      <c r="U682" s="162"/>
      <c r="V682" s="162"/>
      <c r="W682" s="162"/>
      <c r="X682" s="162"/>
      <c r="Y682" s="173"/>
      <c r="Z682" s="173"/>
      <c r="AA682" s="173"/>
      <c r="AB682" s="162"/>
    </row>
    <row r="683" spans="1:28" ht="15.75" x14ac:dyDescent="0.25">
      <c r="A683" s="162"/>
      <c r="B683" s="162"/>
      <c r="C683" s="162"/>
      <c r="D683" s="162"/>
      <c r="E683" s="162"/>
      <c r="F683" s="162"/>
      <c r="G683" s="162"/>
      <c r="H683" s="162"/>
      <c r="I683" s="162"/>
      <c r="J683" s="162"/>
      <c r="K683" s="162"/>
      <c r="L683" s="162"/>
      <c r="M683" s="162"/>
      <c r="N683" s="162"/>
      <c r="O683" s="162"/>
      <c r="P683" s="162"/>
      <c r="Q683" s="162"/>
      <c r="R683" s="162"/>
      <c r="S683" s="162"/>
      <c r="T683" s="162"/>
      <c r="U683" s="162"/>
      <c r="V683" s="162"/>
      <c r="W683" s="162"/>
      <c r="X683" s="162"/>
      <c r="Y683" s="173"/>
      <c r="Z683" s="173"/>
      <c r="AA683" s="173"/>
      <c r="AB683" s="162"/>
    </row>
    <row r="684" spans="1:28" ht="15.75" x14ac:dyDescent="0.25">
      <c r="A684" s="162"/>
      <c r="B684" s="162"/>
      <c r="C684" s="162"/>
      <c r="D684" s="162"/>
      <c r="E684" s="162"/>
      <c r="F684" s="162"/>
      <c r="G684" s="162"/>
      <c r="H684" s="162"/>
      <c r="I684" s="162"/>
      <c r="J684" s="162"/>
      <c r="K684" s="162"/>
      <c r="L684" s="162"/>
      <c r="M684" s="162"/>
      <c r="N684" s="162"/>
      <c r="O684" s="162"/>
      <c r="P684" s="162"/>
      <c r="Q684" s="162"/>
      <c r="R684" s="162"/>
      <c r="S684" s="162"/>
      <c r="T684" s="162"/>
      <c r="U684" s="162"/>
      <c r="V684" s="162"/>
      <c r="W684" s="162"/>
      <c r="X684" s="162"/>
      <c r="Y684" s="173"/>
      <c r="Z684" s="173"/>
      <c r="AA684" s="173"/>
      <c r="AB684" s="162"/>
    </row>
    <row r="685" spans="1:28" ht="15.75" x14ac:dyDescent="0.25">
      <c r="A685" s="162"/>
      <c r="B685" s="162"/>
      <c r="C685" s="162"/>
      <c r="D685" s="162"/>
      <c r="E685" s="162"/>
      <c r="F685" s="162"/>
      <c r="G685" s="162"/>
      <c r="H685" s="162"/>
      <c r="I685" s="162"/>
      <c r="J685" s="162"/>
      <c r="K685" s="162"/>
      <c r="L685" s="162"/>
      <c r="M685" s="162"/>
      <c r="N685" s="162"/>
      <c r="O685" s="162"/>
      <c r="P685" s="162"/>
      <c r="Q685" s="162"/>
      <c r="R685" s="162"/>
      <c r="S685" s="162"/>
      <c r="T685" s="162"/>
      <c r="U685" s="162"/>
      <c r="V685" s="162"/>
      <c r="W685" s="162"/>
      <c r="X685" s="162"/>
      <c r="Y685" s="173"/>
      <c r="Z685" s="173"/>
      <c r="AA685" s="173"/>
      <c r="AB685" s="162"/>
    </row>
    <row r="686" spans="1:28" ht="15.75" x14ac:dyDescent="0.25">
      <c r="A686" s="162"/>
      <c r="B686" s="162"/>
      <c r="C686" s="162"/>
      <c r="D686" s="162"/>
      <c r="E686" s="162"/>
      <c r="F686" s="162"/>
      <c r="G686" s="162"/>
      <c r="H686" s="162"/>
      <c r="I686" s="162"/>
      <c r="J686" s="162"/>
      <c r="K686" s="162"/>
      <c r="L686" s="162"/>
      <c r="M686" s="162"/>
      <c r="N686" s="162"/>
      <c r="O686" s="162"/>
      <c r="P686" s="162"/>
      <c r="Q686" s="162"/>
      <c r="R686" s="162"/>
      <c r="S686" s="162"/>
      <c r="T686" s="162"/>
      <c r="U686" s="162"/>
      <c r="V686" s="162"/>
      <c r="W686" s="162"/>
      <c r="X686" s="162"/>
      <c r="Y686" s="173"/>
      <c r="Z686" s="173"/>
      <c r="AA686" s="173"/>
      <c r="AB686" s="162"/>
    </row>
    <row r="687" spans="1:28" ht="15.75" x14ac:dyDescent="0.25">
      <c r="A687" s="162"/>
      <c r="B687" s="162"/>
      <c r="C687" s="162"/>
      <c r="D687" s="162"/>
      <c r="E687" s="162"/>
      <c r="F687" s="162"/>
      <c r="G687" s="162"/>
      <c r="H687" s="162"/>
      <c r="I687" s="162"/>
      <c r="J687" s="162"/>
      <c r="K687" s="162"/>
      <c r="L687" s="162"/>
      <c r="M687" s="162"/>
      <c r="N687" s="162"/>
      <c r="O687" s="162"/>
      <c r="P687" s="162"/>
      <c r="Q687" s="162"/>
      <c r="R687" s="162"/>
      <c r="S687" s="162"/>
      <c r="T687" s="162"/>
      <c r="U687" s="162"/>
      <c r="V687" s="162"/>
      <c r="W687" s="162"/>
      <c r="X687" s="162"/>
      <c r="Y687" s="173"/>
      <c r="Z687" s="173"/>
      <c r="AA687" s="173"/>
      <c r="AB687" s="162"/>
    </row>
    <row r="688" spans="1:28" ht="15.75" x14ac:dyDescent="0.25">
      <c r="A688" s="162"/>
      <c r="B688" s="162"/>
      <c r="C688" s="162"/>
      <c r="D688" s="162"/>
      <c r="E688" s="162"/>
      <c r="F688" s="162"/>
      <c r="G688" s="162"/>
      <c r="H688" s="162"/>
      <c r="I688" s="162"/>
      <c r="J688" s="162"/>
      <c r="K688" s="162"/>
      <c r="L688" s="162"/>
      <c r="M688" s="162"/>
      <c r="N688" s="162"/>
      <c r="O688" s="162"/>
      <c r="P688" s="162"/>
      <c r="Q688" s="162"/>
      <c r="R688" s="162"/>
      <c r="S688" s="162"/>
      <c r="T688" s="162"/>
      <c r="U688" s="162"/>
      <c r="V688" s="162"/>
      <c r="W688" s="162"/>
      <c r="X688" s="162"/>
      <c r="Y688" s="173"/>
      <c r="Z688" s="173"/>
      <c r="AA688" s="173"/>
      <c r="AB688" s="162"/>
    </row>
    <row r="689" spans="1:28" ht="15.75" x14ac:dyDescent="0.25">
      <c r="A689" s="162"/>
      <c r="B689" s="162"/>
      <c r="C689" s="162"/>
      <c r="D689" s="162"/>
      <c r="E689" s="162"/>
      <c r="F689" s="162"/>
      <c r="G689" s="162"/>
      <c r="H689" s="162"/>
      <c r="I689" s="162"/>
      <c r="J689" s="162"/>
      <c r="K689" s="162"/>
      <c r="L689" s="162"/>
      <c r="M689" s="162"/>
      <c r="N689" s="162"/>
      <c r="O689" s="162"/>
      <c r="P689" s="162"/>
      <c r="Q689" s="162"/>
      <c r="R689" s="162"/>
      <c r="S689" s="162"/>
      <c r="T689" s="162"/>
      <c r="U689" s="162"/>
      <c r="V689" s="162"/>
      <c r="W689" s="162"/>
      <c r="X689" s="162"/>
      <c r="Y689" s="173"/>
      <c r="Z689" s="173"/>
      <c r="AA689" s="173"/>
      <c r="AB689" s="162"/>
    </row>
    <row r="690" spans="1:28" ht="15.75" x14ac:dyDescent="0.25">
      <c r="A690" s="162"/>
      <c r="B690" s="162"/>
      <c r="C690" s="162"/>
      <c r="D690" s="162"/>
      <c r="E690" s="162"/>
      <c r="F690" s="162"/>
      <c r="G690" s="162"/>
      <c r="H690" s="162"/>
      <c r="I690" s="162"/>
      <c r="J690" s="162"/>
      <c r="K690" s="162"/>
      <c r="L690" s="162"/>
      <c r="M690" s="162"/>
      <c r="N690" s="162"/>
      <c r="O690" s="162"/>
      <c r="P690" s="162"/>
      <c r="Q690" s="162"/>
      <c r="R690" s="162"/>
      <c r="S690" s="162"/>
      <c r="T690" s="162"/>
      <c r="U690" s="162"/>
      <c r="V690" s="162"/>
      <c r="W690" s="162"/>
      <c r="X690" s="162"/>
      <c r="Y690" s="173"/>
      <c r="Z690" s="173"/>
      <c r="AA690" s="173"/>
      <c r="AB690" s="162"/>
    </row>
    <row r="691" spans="1:28" ht="15.75" x14ac:dyDescent="0.25">
      <c r="A691" s="162"/>
      <c r="B691" s="162"/>
      <c r="C691" s="162"/>
      <c r="D691" s="162"/>
      <c r="E691" s="162"/>
      <c r="F691" s="162"/>
      <c r="G691" s="162"/>
      <c r="H691" s="162"/>
      <c r="I691" s="162"/>
      <c r="J691" s="162"/>
      <c r="K691" s="162"/>
      <c r="L691" s="162"/>
      <c r="M691" s="162"/>
      <c r="N691" s="162"/>
      <c r="O691" s="162"/>
      <c r="P691" s="162"/>
      <c r="Q691" s="162"/>
      <c r="R691" s="162"/>
      <c r="S691" s="162"/>
      <c r="T691" s="162"/>
      <c r="U691" s="162"/>
      <c r="V691" s="162"/>
      <c r="W691" s="162"/>
      <c r="X691" s="162"/>
      <c r="Y691" s="173"/>
      <c r="Z691" s="173"/>
      <c r="AA691" s="173"/>
      <c r="AB691" s="162"/>
    </row>
    <row r="692" spans="1:28" ht="15.75" x14ac:dyDescent="0.25">
      <c r="A692" s="162"/>
      <c r="B692" s="162"/>
      <c r="C692" s="162"/>
      <c r="D692" s="162"/>
      <c r="E692" s="162"/>
      <c r="F692" s="162"/>
      <c r="G692" s="162"/>
      <c r="H692" s="162"/>
      <c r="I692" s="162"/>
      <c r="J692" s="162"/>
      <c r="K692" s="162"/>
      <c r="L692" s="162"/>
      <c r="M692" s="162"/>
      <c r="N692" s="162"/>
      <c r="O692" s="162"/>
      <c r="P692" s="162"/>
      <c r="Q692" s="162"/>
      <c r="R692" s="162"/>
      <c r="S692" s="162"/>
      <c r="T692" s="162"/>
      <c r="U692" s="162"/>
      <c r="V692" s="162"/>
      <c r="W692" s="162"/>
      <c r="X692" s="162"/>
      <c r="Y692" s="173"/>
      <c r="Z692" s="173"/>
      <c r="AA692" s="173"/>
      <c r="AB692" s="162"/>
    </row>
    <row r="693" spans="1:28" ht="15.75" x14ac:dyDescent="0.25">
      <c r="A693" s="162"/>
      <c r="B693" s="162"/>
      <c r="C693" s="162"/>
      <c r="D693" s="162"/>
      <c r="E693" s="162"/>
      <c r="F693" s="162"/>
      <c r="G693" s="162"/>
      <c r="H693" s="162"/>
      <c r="I693" s="162"/>
      <c r="J693" s="162"/>
      <c r="K693" s="162"/>
      <c r="L693" s="162"/>
      <c r="M693" s="162"/>
      <c r="N693" s="162"/>
      <c r="O693" s="162"/>
      <c r="P693" s="162"/>
      <c r="Q693" s="162"/>
      <c r="R693" s="162"/>
      <c r="S693" s="162"/>
      <c r="T693" s="162"/>
      <c r="U693" s="162"/>
      <c r="V693" s="162"/>
      <c r="W693" s="162"/>
      <c r="X693" s="162"/>
      <c r="Y693" s="173"/>
      <c r="Z693" s="173"/>
      <c r="AA693" s="173"/>
      <c r="AB693" s="162"/>
    </row>
    <row r="694" spans="1:28" ht="15.75" x14ac:dyDescent="0.25">
      <c r="A694" s="162"/>
      <c r="B694" s="162"/>
      <c r="C694" s="162"/>
      <c r="D694" s="162"/>
      <c r="E694" s="162"/>
      <c r="F694" s="162"/>
      <c r="G694" s="162"/>
      <c r="H694" s="162"/>
      <c r="I694" s="162"/>
      <c r="J694" s="162"/>
      <c r="K694" s="162"/>
      <c r="L694" s="162"/>
      <c r="M694" s="162"/>
      <c r="N694" s="162"/>
      <c r="O694" s="162"/>
      <c r="P694" s="162"/>
      <c r="Q694" s="162"/>
      <c r="R694" s="162"/>
      <c r="S694" s="162"/>
      <c r="T694" s="162"/>
      <c r="U694" s="162"/>
      <c r="V694" s="162"/>
      <c r="W694" s="162"/>
      <c r="X694" s="162"/>
      <c r="Y694" s="173"/>
      <c r="Z694" s="173"/>
      <c r="AA694" s="173"/>
      <c r="AB694" s="162"/>
    </row>
    <row r="695" spans="1:28" ht="15.75" x14ac:dyDescent="0.25">
      <c r="A695" s="162"/>
      <c r="B695" s="162"/>
      <c r="C695" s="162"/>
      <c r="D695" s="162"/>
      <c r="E695" s="162"/>
      <c r="F695" s="162"/>
      <c r="G695" s="162"/>
      <c r="H695" s="162"/>
      <c r="I695" s="162"/>
      <c r="J695" s="162"/>
      <c r="K695" s="162"/>
      <c r="L695" s="162"/>
      <c r="M695" s="162"/>
      <c r="N695" s="162"/>
      <c r="O695" s="162"/>
      <c r="P695" s="162"/>
      <c r="Q695" s="162"/>
      <c r="R695" s="162"/>
      <c r="S695" s="162"/>
      <c r="T695" s="162"/>
      <c r="U695" s="162"/>
      <c r="V695" s="162"/>
      <c r="W695" s="162"/>
      <c r="X695" s="162"/>
      <c r="Y695" s="173"/>
      <c r="Z695" s="173"/>
      <c r="AA695" s="173"/>
      <c r="AB695" s="162"/>
    </row>
    <row r="696" spans="1:28" ht="15.75" x14ac:dyDescent="0.25">
      <c r="A696" s="162"/>
      <c r="B696" s="162"/>
      <c r="C696" s="162"/>
      <c r="D696" s="162"/>
      <c r="E696" s="162"/>
      <c r="F696" s="162"/>
      <c r="G696" s="162"/>
      <c r="H696" s="162"/>
      <c r="I696" s="162"/>
      <c r="J696" s="162"/>
      <c r="K696" s="162"/>
      <c r="L696" s="162"/>
      <c r="M696" s="162"/>
      <c r="N696" s="162"/>
      <c r="O696" s="162"/>
      <c r="P696" s="162"/>
      <c r="Q696" s="162"/>
      <c r="R696" s="162"/>
      <c r="S696" s="162"/>
      <c r="T696" s="162"/>
      <c r="U696" s="162"/>
      <c r="V696" s="162"/>
      <c r="W696" s="162"/>
      <c r="X696" s="162"/>
      <c r="Y696" s="173"/>
      <c r="Z696" s="173"/>
      <c r="AA696" s="173"/>
      <c r="AB696" s="162"/>
    </row>
    <row r="697" spans="1:28" ht="15.75" x14ac:dyDescent="0.25">
      <c r="A697" s="162"/>
      <c r="B697" s="162"/>
      <c r="C697" s="162"/>
      <c r="D697" s="162"/>
      <c r="E697" s="162"/>
      <c r="F697" s="162"/>
      <c r="G697" s="162"/>
      <c r="H697" s="162"/>
      <c r="I697" s="162"/>
      <c r="J697" s="162"/>
      <c r="K697" s="162"/>
      <c r="L697" s="162"/>
      <c r="M697" s="162"/>
      <c r="N697" s="162"/>
      <c r="O697" s="162"/>
      <c r="P697" s="162"/>
      <c r="Q697" s="162"/>
      <c r="R697" s="162"/>
      <c r="S697" s="162"/>
      <c r="T697" s="162"/>
      <c r="U697" s="162"/>
      <c r="V697" s="162"/>
      <c r="W697" s="162"/>
      <c r="X697" s="162"/>
      <c r="Y697" s="173"/>
      <c r="Z697" s="173"/>
      <c r="AA697" s="173"/>
      <c r="AB697" s="162"/>
    </row>
    <row r="698" spans="1:28" ht="15.75" x14ac:dyDescent="0.25">
      <c r="A698" s="162"/>
      <c r="B698" s="162"/>
      <c r="C698" s="162"/>
      <c r="D698" s="162"/>
      <c r="E698" s="162"/>
      <c r="F698" s="162"/>
      <c r="G698" s="162"/>
      <c r="H698" s="162"/>
      <c r="I698" s="162"/>
      <c r="J698" s="162"/>
      <c r="K698" s="162"/>
      <c r="L698" s="162"/>
      <c r="M698" s="162"/>
      <c r="N698" s="162"/>
      <c r="O698" s="162"/>
      <c r="P698" s="162"/>
      <c r="Q698" s="162"/>
      <c r="R698" s="162"/>
      <c r="S698" s="162"/>
      <c r="T698" s="162"/>
      <c r="U698" s="162"/>
      <c r="V698" s="162"/>
      <c r="W698" s="162"/>
      <c r="X698" s="162"/>
      <c r="Y698" s="173"/>
      <c r="Z698" s="173"/>
      <c r="AA698" s="173"/>
      <c r="AB698" s="162"/>
    </row>
    <row r="699" spans="1:28" ht="15.75" x14ac:dyDescent="0.25">
      <c r="A699" s="162"/>
      <c r="B699" s="162"/>
      <c r="C699" s="162"/>
      <c r="D699" s="162"/>
      <c r="E699" s="162"/>
      <c r="F699" s="162"/>
      <c r="G699" s="162"/>
      <c r="H699" s="162"/>
      <c r="I699" s="162"/>
      <c r="J699" s="162"/>
      <c r="K699" s="162"/>
      <c r="L699" s="162"/>
      <c r="M699" s="162"/>
      <c r="N699" s="162"/>
      <c r="O699" s="162"/>
      <c r="P699" s="162"/>
      <c r="Q699" s="162"/>
      <c r="R699" s="162"/>
      <c r="S699" s="162"/>
      <c r="T699" s="162"/>
      <c r="U699" s="162"/>
      <c r="V699" s="162"/>
      <c r="W699" s="162"/>
      <c r="X699" s="162"/>
      <c r="Y699" s="173"/>
      <c r="Z699" s="173"/>
      <c r="AA699" s="173"/>
      <c r="AB699" s="162"/>
    </row>
    <row r="700" spans="1:28" ht="15.75" x14ac:dyDescent="0.25">
      <c r="A700" s="162"/>
      <c r="B700" s="162"/>
      <c r="C700" s="162"/>
      <c r="D700" s="162"/>
      <c r="E700" s="162"/>
      <c r="F700" s="162"/>
      <c r="G700" s="162"/>
      <c r="H700" s="162"/>
      <c r="I700" s="162"/>
      <c r="J700" s="162"/>
      <c r="K700" s="162"/>
      <c r="L700" s="162"/>
      <c r="M700" s="162"/>
      <c r="N700" s="162"/>
      <c r="O700" s="162"/>
      <c r="P700" s="162"/>
      <c r="Q700" s="162"/>
      <c r="R700" s="162"/>
      <c r="S700" s="162"/>
      <c r="T700" s="162"/>
      <c r="U700" s="162"/>
      <c r="V700" s="162"/>
      <c r="W700" s="162"/>
      <c r="X700" s="162"/>
      <c r="Y700" s="173"/>
      <c r="Z700" s="173"/>
      <c r="AA700" s="173"/>
      <c r="AB700" s="162"/>
    </row>
    <row r="701" spans="1:28" ht="15.75" x14ac:dyDescent="0.25">
      <c r="A701" s="162"/>
      <c r="B701" s="162"/>
      <c r="C701" s="162"/>
      <c r="D701" s="162"/>
      <c r="E701" s="162"/>
      <c r="F701" s="162"/>
      <c r="G701" s="162"/>
      <c r="H701" s="162"/>
      <c r="I701" s="162"/>
      <c r="J701" s="162"/>
      <c r="K701" s="162"/>
      <c r="L701" s="162"/>
      <c r="M701" s="162"/>
      <c r="N701" s="162"/>
      <c r="O701" s="162"/>
      <c r="P701" s="162"/>
      <c r="Q701" s="162"/>
      <c r="R701" s="162"/>
      <c r="S701" s="162"/>
      <c r="T701" s="162"/>
      <c r="U701" s="162"/>
      <c r="V701" s="162"/>
      <c r="W701" s="162"/>
      <c r="X701" s="162"/>
      <c r="Y701" s="173"/>
      <c r="Z701" s="173"/>
      <c r="AA701" s="173"/>
      <c r="AB701" s="162"/>
    </row>
    <row r="702" spans="1:28" ht="15.75" x14ac:dyDescent="0.25">
      <c r="A702" s="162"/>
      <c r="B702" s="162"/>
      <c r="C702" s="162"/>
      <c r="D702" s="162"/>
      <c r="E702" s="162"/>
      <c r="F702" s="162"/>
      <c r="G702" s="162"/>
      <c r="H702" s="162"/>
      <c r="I702" s="162"/>
      <c r="J702" s="162"/>
      <c r="K702" s="162"/>
      <c r="L702" s="162"/>
      <c r="M702" s="162"/>
      <c r="N702" s="162"/>
      <c r="O702" s="162"/>
      <c r="P702" s="162"/>
      <c r="Q702" s="162"/>
      <c r="R702" s="162"/>
      <c r="S702" s="162"/>
      <c r="T702" s="162"/>
      <c r="U702" s="162"/>
      <c r="V702" s="162"/>
      <c r="W702" s="162"/>
      <c r="X702" s="162"/>
      <c r="Y702" s="173"/>
      <c r="Z702" s="173"/>
      <c r="AA702" s="173"/>
      <c r="AB702" s="162"/>
    </row>
    <row r="703" spans="1:28" ht="15.75" x14ac:dyDescent="0.25">
      <c r="A703" s="162"/>
      <c r="B703" s="162"/>
      <c r="C703" s="162"/>
      <c r="D703" s="162"/>
      <c r="E703" s="162"/>
      <c r="F703" s="162"/>
      <c r="G703" s="162"/>
      <c r="H703" s="162"/>
      <c r="I703" s="162"/>
      <c r="J703" s="162"/>
      <c r="K703" s="162"/>
      <c r="L703" s="162"/>
      <c r="M703" s="162"/>
      <c r="N703" s="162"/>
      <c r="O703" s="162"/>
      <c r="P703" s="162"/>
      <c r="Q703" s="162"/>
      <c r="R703" s="162"/>
      <c r="S703" s="162"/>
      <c r="T703" s="162"/>
      <c r="U703" s="162"/>
      <c r="V703" s="162"/>
      <c r="W703" s="162"/>
      <c r="X703" s="162"/>
      <c r="Y703" s="173"/>
      <c r="Z703" s="173"/>
      <c r="AA703" s="173"/>
      <c r="AB703" s="162"/>
    </row>
    <row r="704" spans="1:28" ht="15.75" x14ac:dyDescent="0.25">
      <c r="A704" s="162"/>
      <c r="B704" s="162"/>
      <c r="C704" s="162"/>
      <c r="D704" s="162"/>
      <c r="E704" s="162"/>
      <c r="F704" s="162"/>
      <c r="G704" s="162"/>
      <c r="H704" s="162"/>
      <c r="I704" s="162"/>
      <c r="J704" s="162"/>
      <c r="K704" s="162"/>
      <c r="L704" s="162"/>
      <c r="M704" s="162"/>
      <c r="N704" s="162"/>
      <c r="O704" s="162"/>
      <c r="P704" s="162"/>
      <c r="Q704" s="162"/>
      <c r="R704" s="162"/>
      <c r="S704" s="162"/>
      <c r="T704" s="162"/>
      <c r="U704" s="162"/>
      <c r="V704" s="162"/>
      <c r="W704" s="162"/>
      <c r="X704" s="162"/>
      <c r="Y704" s="173"/>
      <c r="Z704" s="173"/>
      <c r="AA704" s="173"/>
      <c r="AB704" s="162"/>
    </row>
    <row r="705" spans="1:28" ht="15.75" x14ac:dyDescent="0.25">
      <c r="A705" s="162"/>
      <c r="B705" s="162"/>
      <c r="C705" s="162"/>
      <c r="D705" s="162"/>
      <c r="E705" s="162"/>
      <c r="F705" s="162"/>
      <c r="G705" s="162"/>
      <c r="H705" s="162"/>
      <c r="I705" s="162"/>
      <c r="J705" s="162"/>
      <c r="K705" s="162"/>
      <c r="L705" s="162"/>
      <c r="M705" s="162"/>
      <c r="N705" s="162"/>
      <c r="O705" s="162"/>
      <c r="P705" s="162"/>
      <c r="Q705" s="162"/>
      <c r="R705" s="162"/>
      <c r="S705" s="162"/>
      <c r="T705" s="162"/>
      <c r="U705" s="162"/>
      <c r="V705" s="162"/>
      <c r="W705" s="162"/>
      <c r="X705" s="162"/>
      <c r="Y705" s="173"/>
      <c r="Z705" s="173"/>
      <c r="AA705" s="173"/>
      <c r="AB705" s="162"/>
    </row>
    <row r="706" spans="1:28" ht="15.75" x14ac:dyDescent="0.25">
      <c r="A706" s="162"/>
      <c r="B706" s="162"/>
      <c r="C706" s="162"/>
      <c r="D706" s="162"/>
      <c r="E706" s="162"/>
      <c r="F706" s="162"/>
      <c r="G706" s="162"/>
      <c r="H706" s="162"/>
      <c r="I706" s="162"/>
      <c r="J706" s="162"/>
      <c r="K706" s="162"/>
      <c r="L706" s="162"/>
      <c r="M706" s="162"/>
      <c r="N706" s="162"/>
      <c r="O706" s="162"/>
      <c r="P706" s="162"/>
      <c r="Q706" s="162"/>
      <c r="R706" s="162"/>
      <c r="S706" s="162"/>
      <c r="T706" s="162"/>
      <c r="U706" s="162"/>
      <c r="V706" s="162"/>
      <c r="W706" s="162"/>
      <c r="X706" s="162"/>
      <c r="Y706" s="173"/>
      <c r="Z706" s="173"/>
      <c r="AA706" s="173"/>
      <c r="AB706" s="162"/>
    </row>
    <row r="707" spans="1:28" ht="15.75" x14ac:dyDescent="0.25">
      <c r="A707" s="162"/>
      <c r="B707" s="162"/>
      <c r="C707" s="162"/>
      <c r="D707" s="162"/>
      <c r="E707" s="162"/>
      <c r="F707" s="162"/>
      <c r="G707" s="162"/>
      <c r="H707" s="162"/>
      <c r="I707" s="162"/>
      <c r="J707" s="162"/>
      <c r="K707" s="162"/>
      <c r="L707" s="162"/>
      <c r="M707" s="162"/>
      <c r="N707" s="162"/>
      <c r="O707" s="162"/>
      <c r="P707" s="162"/>
      <c r="Q707" s="162"/>
      <c r="R707" s="162"/>
      <c r="S707" s="162"/>
      <c r="T707" s="162"/>
      <c r="U707" s="162"/>
      <c r="V707" s="162"/>
      <c r="W707" s="162"/>
      <c r="X707" s="162"/>
      <c r="Y707" s="173"/>
      <c r="Z707" s="173"/>
      <c r="AA707" s="173"/>
      <c r="AB707" s="162"/>
    </row>
    <row r="708" spans="1:28" ht="15.75" x14ac:dyDescent="0.25">
      <c r="A708" s="162"/>
      <c r="B708" s="162"/>
      <c r="C708" s="162"/>
      <c r="D708" s="162"/>
      <c r="E708" s="162"/>
      <c r="F708" s="162"/>
      <c r="G708" s="162"/>
      <c r="H708" s="162"/>
      <c r="I708" s="162"/>
      <c r="J708" s="162"/>
      <c r="K708" s="162"/>
      <c r="L708" s="162"/>
      <c r="M708" s="162"/>
      <c r="N708" s="162"/>
      <c r="O708" s="162"/>
      <c r="P708" s="162"/>
      <c r="Q708" s="162"/>
      <c r="R708" s="162"/>
      <c r="S708" s="162"/>
      <c r="T708" s="162"/>
      <c r="U708" s="162"/>
      <c r="V708" s="162"/>
      <c r="W708" s="162"/>
      <c r="X708" s="162"/>
      <c r="Y708" s="173"/>
      <c r="Z708" s="173"/>
      <c r="AA708" s="173"/>
      <c r="AB708" s="162"/>
    </row>
    <row r="709" spans="1:28" ht="15.75" x14ac:dyDescent="0.25">
      <c r="A709" s="162"/>
      <c r="B709" s="162"/>
      <c r="C709" s="162"/>
      <c r="D709" s="162"/>
      <c r="E709" s="162"/>
      <c r="F709" s="162"/>
      <c r="G709" s="162"/>
      <c r="H709" s="162"/>
      <c r="I709" s="162"/>
      <c r="J709" s="162"/>
      <c r="K709" s="162"/>
      <c r="L709" s="162"/>
      <c r="M709" s="162"/>
      <c r="N709" s="162"/>
      <c r="O709" s="162"/>
      <c r="P709" s="162"/>
      <c r="Q709" s="162"/>
      <c r="R709" s="162"/>
      <c r="S709" s="162"/>
      <c r="T709" s="162"/>
      <c r="U709" s="162"/>
      <c r="V709" s="162"/>
      <c r="W709" s="162"/>
      <c r="X709" s="162"/>
      <c r="Y709" s="173"/>
      <c r="Z709" s="173"/>
      <c r="AA709" s="173"/>
      <c r="AB709" s="162"/>
    </row>
    <row r="710" spans="1:28" ht="15.75" x14ac:dyDescent="0.25">
      <c r="A710" s="162"/>
      <c r="B710" s="162"/>
      <c r="C710" s="162"/>
      <c r="D710" s="162"/>
      <c r="E710" s="162"/>
      <c r="F710" s="162"/>
      <c r="G710" s="162"/>
      <c r="H710" s="162"/>
      <c r="I710" s="162"/>
      <c r="J710" s="162"/>
      <c r="K710" s="162"/>
      <c r="L710" s="162"/>
      <c r="M710" s="162"/>
      <c r="N710" s="162"/>
      <c r="O710" s="162"/>
      <c r="P710" s="162"/>
      <c r="Q710" s="162"/>
      <c r="R710" s="162"/>
      <c r="S710" s="162"/>
      <c r="T710" s="162"/>
      <c r="U710" s="162"/>
      <c r="V710" s="162"/>
      <c r="W710" s="162"/>
      <c r="X710" s="162"/>
      <c r="Y710" s="173"/>
      <c r="Z710" s="173"/>
      <c r="AA710" s="173"/>
      <c r="AB710" s="162"/>
    </row>
    <row r="711" spans="1:28" ht="15.75" x14ac:dyDescent="0.25">
      <c r="A711" s="162"/>
      <c r="B711" s="162"/>
      <c r="C711" s="162"/>
      <c r="D711" s="162"/>
      <c r="E711" s="162"/>
      <c r="F711" s="162"/>
      <c r="G711" s="162"/>
      <c r="H711" s="162"/>
      <c r="I711" s="162"/>
      <c r="J711" s="162"/>
      <c r="K711" s="162"/>
      <c r="L711" s="162"/>
      <c r="M711" s="162"/>
      <c r="N711" s="162"/>
      <c r="O711" s="162"/>
      <c r="P711" s="162"/>
      <c r="Q711" s="162"/>
      <c r="R711" s="162"/>
      <c r="S711" s="162"/>
      <c r="T711" s="162"/>
      <c r="U711" s="162"/>
      <c r="V711" s="162"/>
      <c r="W711" s="162"/>
      <c r="X711" s="162"/>
      <c r="Y711" s="173"/>
      <c r="Z711" s="173"/>
      <c r="AA711" s="173"/>
      <c r="AB711" s="162"/>
    </row>
    <row r="712" spans="1:28" ht="15.75" x14ac:dyDescent="0.25">
      <c r="A712" s="162"/>
      <c r="B712" s="162"/>
      <c r="C712" s="162"/>
      <c r="D712" s="162"/>
      <c r="E712" s="162"/>
      <c r="F712" s="162"/>
      <c r="G712" s="162"/>
      <c r="H712" s="162"/>
      <c r="I712" s="162"/>
      <c r="J712" s="162"/>
      <c r="K712" s="162"/>
      <c r="L712" s="162"/>
      <c r="M712" s="162"/>
      <c r="N712" s="162"/>
      <c r="O712" s="162"/>
      <c r="P712" s="162"/>
      <c r="Q712" s="162"/>
      <c r="R712" s="162"/>
      <c r="S712" s="162"/>
      <c r="T712" s="162"/>
      <c r="U712" s="162"/>
      <c r="V712" s="162"/>
      <c r="W712" s="162"/>
      <c r="X712" s="162"/>
      <c r="Y712" s="173"/>
      <c r="Z712" s="173"/>
      <c r="AA712" s="173"/>
      <c r="AB712" s="162"/>
    </row>
    <row r="713" spans="1:28" ht="15.75" x14ac:dyDescent="0.25">
      <c r="A713" s="162"/>
      <c r="B713" s="162"/>
      <c r="C713" s="162"/>
      <c r="D713" s="162"/>
      <c r="E713" s="162"/>
      <c r="F713" s="162"/>
      <c r="G713" s="162"/>
      <c r="H713" s="162"/>
      <c r="I713" s="162"/>
      <c r="J713" s="162"/>
      <c r="K713" s="162"/>
      <c r="L713" s="162"/>
      <c r="M713" s="162"/>
      <c r="N713" s="162"/>
      <c r="O713" s="162"/>
      <c r="P713" s="162"/>
      <c r="Q713" s="162"/>
      <c r="R713" s="162"/>
      <c r="S713" s="162"/>
      <c r="T713" s="162"/>
      <c r="U713" s="162"/>
      <c r="V713" s="162"/>
      <c r="W713" s="162"/>
      <c r="X713" s="162"/>
      <c r="Y713" s="173"/>
      <c r="Z713" s="173"/>
      <c r="AA713" s="173"/>
      <c r="AB713" s="162"/>
    </row>
    <row r="714" spans="1:28" ht="15.75" x14ac:dyDescent="0.25">
      <c r="A714" s="162"/>
      <c r="B714" s="162"/>
      <c r="C714" s="162"/>
      <c r="D714" s="162"/>
      <c r="E714" s="162"/>
      <c r="F714" s="162"/>
      <c r="G714" s="162"/>
      <c r="H714" s="162"/>
      <c r="I714" s="162"/>
      <c r="J714" s="162"/>
      <c r="K714" s="162"/>
      <c r="L714" s="162"/>
      <c r="M714" s="162"/>
      <c r="N714" s="162"/>
      <c r="O714" s="162"/>
      <c r="P714" s="162"/>
      <c r="Q714" s="162"/>
      <c r="R714" s="162"/>
      <c r="S714" s="162"/>
      <c r="T714" s="162"/>
      <c r="U714" s="162"/>
      <c r="V714" s="162"/>
      <c r="W714" s="162"/>
      <c r="X714" s="162"/>
      <c r="Y714" s="173"/>
      <c r="Z714" s="173"/>
      <c r="AA714" s="173"/>
      <c r="AB714" s="162"/>
    </row>
    <row r="715" spans="1:28" ht="15.75" x14ac:dyDescent="0.25">
      <c r="A715" s="162"/>
      <c r="B715" s="162"/>
      <c r="C715" s="162"/>
      <c r="D715" s="162"/>
      <c r="E715" s="162"/>
      <c r="F715" s="162"/>
      <c r="G715" s="162"/>
      <c r="H715" s="162"/>
      <c r="I715" s="162"/>
      <c r="J715" s="162"/>
      <c r="K715" s="162"/>
      <c r="L715" s="162"/>
      <c r="M715" s="162"/>
      <c r="N715" s="162"/>
      <c r="O715" s="162"/>
      <c r="P715" s="162"/>
      <c r="Q715" s="162"/>
      <c r="R715" s="162"/>
      <c r="S715" s="162"/>
      <c r="T715" s="162"/>
      <c r="U715" s="162"/>
      <c r="V715" s="162"/>
      <c r="W715" s="162"/>
      <c r="X715" s="162"/>
      <c r="Y715" s="173"/>
      <c r="Z715" s="173"/>
      <c r="AA715" s="173"/>
      <c r="AB715" s="162"/>
    </row>
    <row r="716" spans="1:28" ht="15.75" x14ac:dyDescent="0.25">
      <c r="A716" s="162"/>
      <c r="B716" s="162"/>
      <c r="C716" s="162"/>
      <c r="D716" s="162"/>
      <c r="E716" s="162"/>
      <c r="F716" s="162"/>
      <c r="G716" s="162"/>
      <c r="H716" s="162"/>
      <c r="I716" s="162"/>
      <c r="J716" s="162"/>
      <c r="K716" s="162"/>
      <c r="L716" s="162"/>
      <c r="M716" s="162"/>
      <c r="N716" s="162"/>
      <c r="O716" s="162"/>
      <c r="P716" s="162"/>
      <c r="Q716" s="162"/>
      <c r="R716" s="162"/>
      <c r="S716" s="162"/>
      <c r="T716" s="162"/>
      <c r="U716" s="162"/>
      <c r="V716" s="162"/>
      <c r="W716" s="162"/>
      <c r="X716" s="162"/>
      <c r="Y716" s="173"/>
      <c r="Z716" s="173"/>
      <c r="AA716" s="173"/>
      <c r="AB716" s="162"/>
    </row>
    <row r="717" spans="1:28" ht="15.75" x14ac:dyDescent="0.25">
      <c r="A717" s="162"/>
      <c r="B717" s="162"/>
      <c r="C717" s="162"/>
      <c r="D717" s="162"/>
      <c r="E717" s="162"/>
      <c r="F717" s="162"/>
      <c r="G717" s="162"/>
      <c r="H717" s="162"/>
      <c r="I717" s="162"/>
      <c r="J717" s="162"/>
      <c r="K717" s="162"/>
      <c r="L717" s="162"/>
      <c r="M717" s="162"/>
      <c r="N717" s="162"/>
      <c r="O717" s="162"/>
      <c r="P717" s="162"/>
      <c r="Q717" s="162"/>
      <c r="R717" s="162"/>
      <c r="S717" s="162"/>
      <c r="T717" s="162"/>
      <c r="U717" s="162"/>
      <c r="V717" s="162"/>
      <c r="W717" s="162"/>
      <c r="X717" s="162"/>
      <c r="Y717" s="173"/>
      <c r="Z717" s="173"/>
      <c r="AA717" s="173"/>
      <c r="AB717" s="162"/>
    </row>
    <row r="718" spans="1:28" ht="15.75" x14ac:dyDescent="0.25">
      <c r="A718" s="162"/>
      <c r="B718" s="162"/>
      <c r="C718" s="162"/>
      <c r="D718" s="162"/>
      <c r="E718" s="162"/>
      <c r="F718" s="162"/>
      <c r="G718" s="162"/>
      <c r="H718" s="162"/>
      <c r="I718" s="162"/>
      <c r="J718" s="162"/>
      <c r="K718" s="162"/>
      <c r="L718" s="162"/>
      <c r="M718" s="162"/>
      <c r="N718" s="162"/>
      <c r="O718" s="162"/>
      <c r="P718" s="162"/>
      <c r="Q718" s="162"/>
      <c r="R718" s="162"/>
      <c r="S718" s="162"/>
      <c r="T718" s="162"/>
      <c r="U718" s="162"/>
      <c r="V718" s="162"/>
      <c r="W718" s="162"/>
      <c r="X718" s="162"/>
      <c r="Y718" s="173"/>
      <c r="Z718" s="173"/>
      <c r="AA718" s="173"/>
      <c r="AB718" s="162"/>
    </row>
    <row r="719" spans="1:28" ht="15.75" x14ac:dyDescent="0.25">
      <c r="A719" s="162"/>
      <c r="B719" s="162"/>
      <c r="C719" s="162"/>
      <c r="D719" s="162"/>
      <c r="E719" s="162"/>
      <c r="F719" s="162"/>
      <c r="G719" s="162"/>
      <c r="H719" s="162"/>
      <c r="I719" s="162"/>
      <c r="J719" s="162"/>
      <c r="K719" s="162"/>
      <c r="L719" s="162"/>
      <c r="M719" s="162"/>
      <c r="N719" s="162"/>
      <c r="O719" s="162"/>
      <c r="P719" s="162"/>
      <c r="Q719" s="162"/>
      <c r="R719" s="162"/>
      <c r="S719" s="162"/>
      <c r="T719" s="162"/>
      <c r="U719" s="162"/>
      <c r="V719" s="162"/>
      <c r="W719" s="162"/>
      <c r="X719" s="162"/>
      <c r="Y719" s="173"/>
      <c r="Z719" s="173"/>
      <c r="AA719" s="173"/>
      <c r="AB719" s="162"/>
    </row>
    <row r="720" spans="1:28" ht="15.75" x14ac:dyDescent="0.25">
      <c r="A720" s="162"/>
      <c r="B720" s="162"/>
      <c r="C720" s="162"/>
      <c r="D720" s="162"/>
      <c r="E720" s="162"/>
      <c r="F720" s="162"/>
      <c r="G720" s="162"/>
      <c r="H720" s="162"/>
      <c r="I720" s="162"/>
      <c r="J720" s="162"/>
      <c r="K720" s="162"/>
      <c r="L720" s="162"/>
      <c r="M720" s="162"/>
      <c r="N720" s="162"/>
      <c r="O720" s="162"/>
      <c r="P720" s="162"/>
      <c r="Q720" s="162"/>
      <c r="R720" s="162"/>
      <c r="S720" s="162"/>
      <c r="T720" s="162"/>
      <c r="U720" s="162"/>
      <c r="V720" s="162"/>
      <c r="W720" s="162"/>
      <c r="X720" s="162"/>
      <c r="Y720" s="173"/>
      <c r="Z720" s="173"/>
      <c r="AA720" s="173"/>
      <c r="AB720" s="162"/>
    </row>
    <row r="721" spans="1:28" ht="15.75" x14ac:dyDescent="0.25">
      <c r="A721" s="162"/>
      <c r="B721" s="162"/>
      <c r="C721" s="162"/>
      <c r="D721" s="162"/>
      <c r="E721" s="162"/>
      <c r="F721" s="162"/>
      <c r="G721" s="162"/>
      <c r="H721" s="162"/>
      <c r="I721" s="162"/>
      <c r="J721" s="162"/>
      <c r="K721" s="162"/>
      <c r="L721" s="162"/>
      <c r="M721" s="162"/>
      <c r="N721" s="162"/>
      <c r="O721" s="162"/>
      <c r="P721" s="162"/>
      <c r="Q721" s="162"/>
      <c r="R721" s="162"/>
      <c r="S721" s="162"/>
      <c r="T721" s="162"/>
      <c r="U721" s="162"/>
      <c r="V721" s="162"/>
      <c r="W721" s="162"/>
      <c r="X721" s="162"/>
      <c r="Y721" s="173"/>
      <c r="Z721" s="173"/>
      <c r="AA721" s="173"/>
      <c r="AB721" s="162"/>
    </row>
    <row r="722" spans="1:28" ht="15.75" x14ac:dyDescent="0.25">
      <c r="A722" s="162"/>
      <c r="B722" s="162"/>
      <c r="C722" s="162"/>
      <c r="D722" s="162"/>
      <c r="E722" s="162"/>
      <c r="F722" s="162"/>
      <c r="G722" s="162"/>
      <c r="H722" s="162"/>
      <c r="I722" s="162"/>
      <c r="J722" s="162"/>
      <c r="K722" s="162"/>
      <c r="L722" s="162"/>
      <c r="M722" s="162"/>
      <c r="N722" s="162"/>
      <c r="O722" s="162"/>
      <c r="P722" s="162"/>
      <c r="Q722" s="162"/>
      <c r="R722" s="162"/>
      <c r="S722" s="162"/>
      <c r="T722" s="162"/>
      <c r="U722" s="162"/>
      <c r="V722" s="162"/>
      <c r="W722" s="162"/>
      <c r="X722" s="162"/>
      <c r="Y722" s="173"/>
      <c r="Z722" s="173"/>
      <c r="AA722" s="173"/>
      <c r="AB722" s="162"/>
    </row>
    <row r="723" spans="1:28" ht="15.75" x14ac:dyDescent="0.25">
      <c r="A723" s="162"/>
      <c r="B723" s="162"/>
      <c r="C723" s="162"/>
      <c r="D723" s="162"/>
      <c r="E723" s="162"/>
      <c r="F723" s="162"/>
      <c r="G723" s="162"/>
      <c r="H723" s="162"/>
      <c r="I723" s="162"/>
      <c r="J723" s="162"/>
      <c r="K723" s="162"/>
      <c r="L723" s="162"/>
      <c r="M723" s="162"/>
      <c r="N723" s="162"/>
      <c r="O723" s="162"/>
      <c r="P723" s="162"/>
      <c r="Q723" s="162"/>
      <c r="R723" s="162"/>
      <c r="S723" s="162"/>
      <c r="T723" s="162"/>
      <c r="U723" s="162"/>
      <c r="V723" s="162"/>
      <c r="W723" s="162"/>
      <c r="X723" s="162"/>
      <c r="Y723" s="173"/>
      <c r="Z723" s="173"/>
      <c r="AA723" s="173"/>
      <c r="AB723" s="162"/>
    </row>
    <row r="724" spans="1:28" ht="15.75" x14ac:dyDescent="0.25">
      <c r="A724" s="162"/>
      <c r="B724" s="162"/>
      <c r="C724" s="162"/>
      <c r="D724" s="162"/>
      <c r="E724" s="162"/>
      <c r="F724" s="162"/>
      <c r="G724" s="162"/>
      <c r="H724" s="162"/>
      <c r="I724" s="162"/>
      <c r="J724" s="162"/>
      <c r="K724" s="162"/>
      <c r="L724" s="162"/>
      <c r="M724" s="162"/>
      <c r="N724" s="162"/>
      <c r="O724" s="162"/>
      <c r="P724" s="162"/>
      <c r="Q724" s="162"/>
      <c r="R724" s="162"/>
      <c r="S724" s="162"/>
      <c r="T724" s="162"/>
      <c r="U724" s="162"/>
      <c r="V724" s="162"/>
      <c r="W724" s="162"/>
      <c r="X724" s="162"/>
      <c r="Y724" s="173"/>
      <c r="Z724" s="173"/>
      <c r="AA724" s="173"/>
      <c r="AB724" s="162"/>
    </row>
    <row r="725" spans="1:28" ht="15.75" x14ac:dyDescent="0.25">
      <c r="A725" s="162"/>
      <c r="B725" s="162"/>
      <c r="C725" s="162"/>
      <c r="D725" s="162"/>
      <c r="E725" s="162"/>
      <c r="F725" s="162"/>
      <c r="G725" s="162"/>
      <c r="H725" s="162"/>
      <c r="I725" s="162"/>
      <c r="J725" s="162"/>
      <c r="K725" s="162"/>
      <c r="L725" s="162"/>
      <c r="M725" s="162"/>
      <c r="N725" s="162"/>
      <c r="O725" s="162"/>
      <c r="P725" s="162"/>
      <c r="Q725" s="162"/>
      <c r="R725" s="162"/>
      <c r="S725" s="162"/>
      <c r="T725" s="162"/>
      <c r="U725" s="162"/>
      <c r="V725" s="162"/>
      <c r="W725" s="162"/>
      <c r="X725" s="162"/>
      <c r="Y725" s="173"/>
      <c r="Z725" s="173"/>
      <c r="AA725" s="173"/>
      <c r="AB725" s="162"/>
    </row>
    <row r="726" spans="1:28" ht="15.75" x14ac:dyDescent="0.25">
      <c r="A726" s="162"/>
      <c r="B726" s="162"/>
      <c r="C726" s="162"/>
      <c r="D726" s="162"/>
      <c r="E726" s="162"/>
      <c r="F726" s="162"/>
      <c r="G726" s="162"/>
      <c r="H726" s="162"/>
      <c r="I726" s="162"/>
      <c r="J726" s="162"/>
      <c r="K726" s="162"/>
      <c r="L726" s="162"/>
      <c r="M726" s="162"/>
      <c r="N726" s="162"/>
      <c r="O726" s="162"/>
      <c r="P726" s="162"/>
      <c r="Q726" s="162"/>
      <c r="R726" s="162"/>
      <c r="S726" s="162"/>
      <c r="T726" s="162"/>
      <c r="U726" s="162"/>
      <c r="V726" s="162"/>
      <c r="W726" s="162"/>
      <c r="X726" s="162"/>
      <c r="Y726" s="173"/>
      <c r="Z726" s="173"/>
      <c r="AA726" s="173"/>
      <c r="AB726" s="162"/>
    </row>
    <row r="727" spans="1:28" ht="15.75" x14ac:dyDescent="0.25">
      <c r="A727" s="162"/>
      <c r="B727" s="162"/>
      <c r="C727" s="162"/>
      <c r="D727" s="162"/>
      <c r="E727" s="162"/>
      <c r="F727" s="162"/>
      <c r="G727" s="162"/>
      <c r="H727" s="162"/>
      <c r="I727" s="162"/>
      <c r="J727" s="162"/>
      <c r="K727" s="162"/>
      <c r="L727" s="162"/>
      <c r="M727" s="162"/>
      <c r="N727" s="162"/>
      <c r="O727" s="162"/>
      <c r="P727" s="162"/>
      <c r="Q727" s="162"/>
      <c r="R727" s="162"/>
      <c r="S727" s="162"/>
      <c r="T727" s="162"/>
      <c r="U727" s="162"/>
      <c r="V727" s="162"/>
      <c r="W727" s="162"/>
      <c r="X727" s="162"/>
      <c r="Y727" s="173"/>
      <c r="Z727" s="173"/>
      <c r="AA727" s="173"/>
      <c r="AB727" s="162"/>
    </row>
    <row r="728" spans="1:28" ht="15.75" x14ac:dyDescent="0.25">
      <c r="A728" s="162"/>
      <c r="B728" s="162"/>
      <c r="C728" s="162"/>
      <c r="D728" s="162"/>
      <c r="E728" s="162"/>
      <c r="F728" s="162"/>
      <c r="G728" s="162"/>
      <c r="H728" s="162"/>
      <c r="I728" s="162"/>
      <c r="J728" s="162"/>
      <c r="K728" s="162"/>
      <c r="L728" s="162"/>
      <c r="M728" s="162"/>
      <c r="N728" s="162"/>
      <c r="O728" s="162"/>
      <c r="P728" s="162"/>
      <c r="Q728" s="162"/>
      <c r="R728" s="162"/>
      <c r="S728" s="162"/>
      <c r="T728" s="162"/>
      <c r="U728" s="162"/>
      <c r="V728" s="162"/>
      <c r="W728" s="162"/>
      <c r="X728" s="162"/>
      <c r="Y728" s="173"/>
      <c r="Z728" s="173"/>
      <c r="AA728" s="173"/>
      <c r="AB728" s="162"/>
    </row>
    <row r="729" spans="1:28" ht="15.75" x14ac:dyDescent="0.25">
      <c r="A729" s="162"/>
      <c r="B729" s="162"/>
      <c r="C729" s="162"/>
      <c r="D729" s="162"/>
      <c r="E729" s="162"/>
      <c r="F729" s="162"/>
      <c r="G729" s="162"/>
      <c r="H729" s="162"/>
      <c r="I729" s="162"/>
      <c r="J729" s="162"/>
      <c r="K729" s="162"/>
      <c r="L729" s="162"/>
      <c r="M729" s="162"/>
      <c r="N729" s="162"/>
      <c r="O729" s="162"/>
      <c r="P729" s="162"/>
      <c r="Q729" s="162"/>
      <c r="R729" s="162"/>
      <c r="S729" s="162"/>
      <c r="T729" s="162"/>
      <c r="U729" s="162"/>
      <c r="V729" s="162"/>
      <c r="W729" s="162"/>
      <c r="X729" s="162"/>
      <c r="Y729" s="173"/>
      <c r="Z729" s="173"/>
      <c r="AA729" s="173"/>
      <c r="AB729" s="162"/>
    </row>
    <row r="730" spans="1:28" ht="15.75" x14ac:dyDescent="0.25">
      <c r="A730" s="162"/>
      <c r="B730" s="162"/>
      <c r="C730" s="162"/>
      <c r="D730" s="162"/>
      <c r="E730" s="162"/>
      <c r="F730" s="162"/>
      <c r="G730" s="162"/>
      <c r="H730" s="162"/>
      <c r="I730" s="162"/>
      <c r="J730" s="162"/>
      <c r="K730" s="162"/>
      <c r="L730" s="162"/>
      <c r="M730" s="162"/>
      <c r="N730" s="162"/>
      <c r="O730" s="162"/>
      <c r="P730" s="162"/>
      <c r="Q730" s="162"/>
      <c r="R730" s="162"/>
      <c r="S730" s="162"/>
      <c r="T730" s="162"/>
      <c r="U730" s="162"/>
      <c r="V730" s="162"/>
      <c r="W730" s="162"/>
      <c r="X730" s="162"/>
      <c r="Y730" s="173"/>
      <c r="Z730" s="173"/>
      <c r="AA730" s="173"/>
      <c r="AB730" s="162"/>
    </row>
    <row r="731" spans="1:28" ht="15.75" x14ac:dyDescent="0.25">
      <c r="A731" s="162"/>
      <c r="B731" s="162"/>
      <c r="C731" s="162"/>
      <c r="D731" s="162"/>
      <c r="E731" s="162"/>
      <c r="F731" s="162"/>
      <c r="G731" s="162"/>
      <c r="H731" s="162"/>
      <c r="I731" s="162"/>
      <c r="J731" s="162"/>
      <c r="K731" s="162"/>
      <c r="L731" s="162"/>
      <c r="M731" s="162"/>
      <c r="N731" s="162"/>
      <c r="O731" s="162"/>
      <c r="P731" s="162"/>
      <c r="Q731" s="162"/>
      <c r="R731" s="162"/>
      <c r="S731" s="162"/>
      <c r="T731" s="162"/>
      <c r="U731" s="162"/>
      <c r="V731" s="162"/>
      <c r="W731" s="162"/>
      <c r="X731" s="162"/>
      <c r="Y731" s="173"/>
      <c r="Z731" s="173"/>
      <c r="AA731" s="173"/>
      <c r="AB731" s="162"/>
    </row>
    <row r="732" spans="1:28" ht="15.75" x14ac:dyDescent="0.25">
      <c r="A732" s="162"/>
      <c r="B732" s="162"/>
      <c r="C732" s="162"/>
      <c r="D732" s="162"/>
      <c r="E732" s="162"/>
      <c r="F732" s="162"/>
      <c r="G732" s="162"/>
      <c r="H732" s="162"/>
      <c r="I732" s="162"/>
      <c r="J732" s="162"/>
      <c r="K732" s="162"/>
      <c r="L732" s="162"/>
      <c r="M732" s="162"/>
      <c r="N732" s="162"/>
      <c r="O732" s="162"/>
      <c r="P732" s="162"/>
      <c r="Q732" s="162"/>
      <c r="R732" s="162"/>
      <c r="S732" s="162"/>
      <c r="T732" s="162"/>
      <c r="U732" s="162"/>
      <c r="V732" s="162"/>
      <c r="W732" s="162"/>
      <c r="X732" s="162"/>
      <c r="Y732" s="173"/>
      <c r="Z732" s="173"/>
      <c r="AA732" s="173"/>
      <c r="AB732" s="162"/>
    </row>
    <row r="733" spans="1:28" ht="15.75" x14ac:dyDescent="0.25">
      <c r="A733" s="162"/>
      <c r="B733" s="162"/>
      <c r="C733" s="162"/>
      <c r="D733" s="162"/>
      <c r="E733" s="162"/>
      <c r="F733" s="162"/>
      <c r="G733" s="162"/>
      <c r="H733" s="162"/>
      <c r="I733" s="162"/>
      <c r="J733" s="162"/>
      <c r="K733" s="162"/>
      <c r="L733" s="162"/>
      <c r="M733" s="162"/>
      <c r="N733" s="162"/>
      <c r="O733" s="162"/>
      <c r="P733" s="162"/>
      <c r="Q733" s="162"/>
      <c r="R733" s="162"/>
      <c r="S733" s="162"/>
      <c r="T733" s="162"/>
      <c r="U733" s="162"/>
      <c r="V733" s="162"/>
      <c r="W733" s="162"/>
      <c r="X733" s="162"/>
      <c r="Y733" s="173"/>
      <c r="Z733" s="173"/>
      <c r="AA733" s="173"/>
      <c r="AB733" s="162"/>
    </row>
    <row r="734" spans="1:28" ht="15.75" x14ac:dyDescent="0.25">
      <c r="A734" s="162"/>
      <c r="B734" s="162"/>
      <c r="C734" s="162"/>
      <c r="D734" s="162"/>
      <c r="E734" s="162"/>
      <c r="F734" s="162"/>
      <c r="G734" s="162"/>
      <c r="H734" s="162"/>
      <c r="I734" s="162"/>
      <c r="J734" s="162"/>
      <c r="K734" s="162"/>
      <c r="L734" s="162"/>
      <c r="M734" s="162"/>
      <c r="N734" s="162"/>
      <c r="O734" s="162"/>
      <c r="P734" s="162"/>
      <c r="Q734" s="162"/>
      <c r="R734" s="162"/>
      <c r="S734" s="162"/>
      <c r="T734" s="162"/>
      <c r="U734" s="162"/>
      <c r="V734" s="162"/>
      <c r="W734" s="162"/>
      <c r="X734" s="162"/>
      <c r="Y734" s="173"/>
      <c r="Z734" s="173"/>
      <c r="AA734" s="173"/>
      <c r="AB734" s="162"/>
    </row>
    <row r="735" spans="1:28" ht="15.75" x14ac:dyDescent="0.25">
      <c r="A735" s="162"/>
      <c r="B735" s="162"/>
      <c r="C735" s="162"/>
      <c r="D735" s="162"/>
      <c r="E735" s="162"/>
      <c r="F735" s="162"/>
      <c r="G735" s="162"/>
      <c r="H735" s="162"/>
      <c r="I735" s="162"/>
      <c r="J735" s="162"/>
      <c r="K735" s="162"/>
      <c r="L735" s="162"/>
      <c r="M735" s="162"/>
      <c r="N735" s="162"/>
      <c r="O735" s="162"/>
      <c r="P735" s="162"/>
      <c r="Q735" s="162"/>
      <c r="R735" s="162"/>
      <c r="S735" s="162"/>
      <c r="T735" s="162"/>
      <c r="U735" s="162"/>
      <c r="V735" s="162"/>
      <c r="W735" s="162"/>
      <c r="X735" s="162"/>
      <c r="Y735" s="173"/>
      <c r="Z735" s="173"/>
      <c r="AA735" s="173"/>
      <c r="AB735" s="162"/>
    </row>
    <row r="736" spans="1:28" ht="15.75" x14ac:dyDescent="0.25">
      <c r="A736" s="162"/>
      <c r="B736" s="162"/>
      <c r="C736" s="162"/>
      <c r="D736" s="162"/>
      <c r="E736" s="162"/>
      <c r="F736" s="162"/>
      <c r="G736" s="162"/>
      <c r="H736" s="162"/>
      <c r="I736" s="162"/>
      <c r="J736" s="162"/>
      <c r="K736" s="162"/>
      <c r="L736" s="162"/>
      <c r="M736" s="162"/>
      <c r="N736" s="162"/>
      <c r="O736" s="162"/>
      <c r="P736" s="162"/>
      <c r="Q736" s="162"/>
      <c r="R736" s="162"/>
      <c r="S736" s="162"/>
      <c r="T736" s="162"/>
      <c r="U736" s="162"/>
      <c r="V736" s="162"/>
      <c r="W736" s="162"/>
      <c r="X736" s="162"/>
      <c r="Y736" s="173"/>
      <c r="Z736" s="173"/>
      <c r="AA736" s="173"/>
      <c r="AB736" s="162"/>
    </row>
    <row r="737" spans="1:28" ht="15.75" x14ac:dyDescent="0.25">
      <c r="A737" s="162"/>
      <c r="B737" s="162"/>
      <c r="C737" s="162"/>
      <c r="D737" s="162"/>
      <c r="E737" s="162"/>
      <c r="F737" s="162"/>
      <c r="G737" s="162"/>
      <c r="H737" s="162"/>
      <c r="I737" s="162"/>
      <c r="J737" s="162"/>
      <c r="K737" s="162"/>
      <c r="L737" s="162"/>
      <c r="M737" s="162"/>
      <c r="N737" s="162"/>
      <c r="O737" s="162"/>
      <c r="P737" s="162"/>
      <c r="Q737" s="162"/>
      <c r="R737" s="162"/>
      <c r="S737" s="162"/>
      <c r="T737" s="162"/>
      <c r="U737" s="162"/>
      <c r="V737" s="162"/>
      <c r="W737" s="162"/>
      <c r="X737" s="162"/>
      <c r="Y737" s="173"/>
      <c r="Z737" s="173"/>
      <c r="AA737" s="173"/>
      <c r="AB737" s="162"/>
    </row>
    <row r="738" spans="1:28" ht="15.75" x14ac:dyDescent="0.25">
      <c r="A738" s="162"/>
      <c r="B738" s="162"/>
      <c r="C738" s="162"/>
      <c r="D738" s="162"/>
      <c r="E738" s="162"/>
      <c r="F738" s="162"/>
      <c r="G738" s="162"/>
      <c r="H738" s="162"/>
      <c r="I738" s="162"/>
      <c r="J738" s="162"/>
      <c r="K738" s="162"/>
      <c r="L738" s="162"/>
      <c r="M738" s="162"/>
      <c r="N738" s="162"/>
      <c r="O738" s="162"/>
      <c r="P738" s="162"/>
      <c r="Q738" s="162"/>
      <c r="R738" s="162"/>
      <c r="S738" s="162"/>
      <c r="T738" s="162"/>
      <c r="U738" s="162"/>
      <c r="V738" s="162"/>
      <c r="W738" s="162"/>
      <c r="X738" s="162"/>
      <c r="Y738" s="173"/>
      <c r="Z738" s="173"/>
      <c r="AA738" s="173"/>
      <c r="AB738" s="162"/>
    </row>
    <row r="739" spans="1:28" ht="15.75" x14ac:dyDescent="0.25">
      <c r="A739" s="162"/>
      <c r="B739" s="162"/>
      <c r="C739" s="162"/>
      <c r="D739" s="162"/>
      <c r="E739" s="162"/>
      <c r="F739" s="162"/>
      <c r="G739" s="162"/>
      <c r="H739" s="162"/>
      <c r="I739" s="162"/>
      <c r="J739" s="162"/>
      <c r="K739" s="162"/>
      <c r="L739" s="162"/>
      <c r="M739" s="162"/>
      <c r="N739" s="162"/>
      <c r="O739" s="162"/>
      <c r="P739" s="162"/>
      <c r="Q739" s="162"/>
      <c r="R739" s="162"/>
      <c r="S739" s="162"/>
      <c r="T739" s="162"/>
      <c r="U739" s="162"/>
      <c r="V739" s="162"/>
      <c r="W739" s="162"/>
      <c r="X739" s="162"/>
      <c r="Y739" s="173"/>
      <c r="Z739" s="173"/>
      <c r="AA739" s="173"/>
      <c r="AB739" s="162"/>
    </row>
    <row r="740" spans="1:28" ht="15.75" x14ac:dyDescent="0.25">
      <c r="A740" s="162"/>
      <c r="B740" s="162"/>
      <c r="C740" s="162"/>
      <c r="D740" s="162"/>
      <c r="E740" s="162"/>
      <c r="F740" s="162"/>
      <c r="G740" s="162"/>
      <c r="H740" s="162"/>
      <c r="I740" s="162"/>
      <c r="J740" s="162"/>
      <c r="K740" s="162"/>
      <c r="L740" s="162"/>
      <c r="M740" s="162"/>
      <c r="N740" s="162"/>
      <c r="O740" s="162"/>
      <c r="P740" s="162"/>
      <c r="Q740" s="162"/>
      <c r="R740" s="162"/>
      <c r="S740" s="162"/>
      <c r="T740" s="162"/>
      <c r="U740" s="162"/>
      <c r="V740" s="162"/>
      <c r="W740" s="162"/>
      <c r="X740" s="162"/>
      <c r="Y740" s="173"/>
      <c r="Z740" s="173"/>
      <c r="AA740" s="173"/>
      <c r="AB740" s="162"/>
    </row>
    <row r="741" spans="1:28" ht="15.75" x14ac:dyDescent="0.25">
      <c r="A741" s="162"/>
      <c r="B741" s="162"/>
      <c r="C741" s="162"/>
      <c r="D741" s="162"/>
      <c r="E741" s="162"/>
      <c r="F741" s="162"/>
      <c r="G741" s="162"/>
      <c r="H741" s="162"/>
      <c r="I741" s="162"/>
      <c r="J741" s="162"/>
      <c r="K741" s="162"/>
      <c r="L741" s="162"/>
      <c r="M741" s="162"/>
      <c r="N741" s="162"/>
      <c r="O741" s="162"/>
      <c r="P741" s="162"/>
      <c r="Q741" s="162"/>
      <c r="R741" s="162"/>
      <c r="S741" s="162"/>
      <c r="T741" s="162"/>
      <c r="U741" s="162"/>
      <c r="V741" s="162"/>
      <c r="W741" s="162"/>
      <c r="X741" s="162"/>
      <c r="Y741" s="173"/>
      <c r="Z741" s="173"/>
      <c r="AA741" s="173"/>
      <c r="AB741" s="162"/>
    </row>
    <row r="742" spans="1:28" ht="15.75" x14ac:dyDescent="0.25">
      <c r="A742" s="162"/>
      <c r="B742" s="162"/>
      <c r="C742" s="162"/>
      <c r="D742" s="162"/>
      <c r="E742" s="162"/>
      <c r="F742" s="162"/>
      <c r="G742" s="162"/>
      <c r="H742" s="162"/>
      <c r="I742" s="162"/>
      <c r="J742" s="162"/>
      <c r="K742" s="162"/>
      <c r="L742" s="162"/>
      <c r="M742" s="162"/>
      <c r="N742" s="162"/>
      <c r="O742" s="162"/>
      <c r="P742" s="162"/>
      <c r="Q742" s="162"/>
      <c r="R742" s="162"/>
      <c r="S742" s="162"/>
      <c r="T742" s="162"/>
      <c r="U742" s="162"/>
      <c r="V742" s="162"/>
      <c r="W742" s="162"/>
      <c r="X742" s="162"/>
      <c r="Y742" s="173"/>
      <c r="Z742" s="173"/>
      <c r="AA742" s="173"/>
      <c r="AB742" s="162"/>
    </row>
    <row r="743" spans="1:28" ht="15.75" x14ac:dyDescent="0.25">
      <c r="A743" s="162"/>
      <c r="B743" s="162"/>
      <c r="C743" s="162"/>
      <c r="D743" s="162"/>
      <c r="E743" s="162"/>
      <c r="F743" s="162"/>
      <c r="G743" s="162"/>
      <c r="H743" s="162"/>
      <c r="I743" s="162"/>
      <c r="J743" s="162"/>
      <c r="K743" s="162"/>
      <c r="L743" s="162"/>
      <c r="M743" s="162"/>
      <c r="N743" s="162"/>
      <c r="O743" s="162"/>
      <c r="P743" s="162"/>
      <c r="Q743" s="162"/>
      <c r="R743" s="162"/>
      <c r="S743" s="162"/>
      <c r="T743" s="162"/>
      <c r="U743" s="162"/>
      <c r="V743" s="162"/>
      <c r="W743" s="162"/>
      <c r="X743" s="162"/>
      <c r="Y743" s="173"/>
      <c r="Z743" s="173"/>
      <c r="AA743" s="173"/>
      <c r="AB743" s="162"/>
    </row>
    <row r="744" spans="1:28" ht="15.75" x14ac:dyDescent="0.25">
      <c r="A744" s="162"/>
      <c r="B744" s="162"/>
      <c r="C744" s="162"/>
      <c r="D744" s="162"/>
      <c r="E744" s="162"/>
      <c r="F744" s="162"/>
      <c r="G744" s="162"/>
      <c r="H744" s="162"/>
      <c r="I744" s="162"/>
      <c r="J744" s="162"/>
      <c r="K744" s="162"/>
      <c r="L744" s="162"/>
      <c r="M744" s="162"/>
      <c r="N744" s="162"/>
      <c r="O744" s="162"/>
      <c r="P744" s="162"/>
      <c r="Q744" s="162"/>
      <c r="R744" s="162"/>
      <c r="S744" s="162"/>
      <c r="T744" s="162"/>
      <c r="U744" s="162"/>
      <c r="V744" s="162"/>
      <c r="W744" s="162"/>
      <c r="X744" s="162"/>
      <c r="Y744" s="173"/>
      <c r="Z744" s="173"/>
      <c r="AA744" s="173"/>
      <c r="AB744" s="162"/>
    </row>
    <row r="745" spans="1:28" ht="15.75" x14ac:dyDescent="0.25">
      <c r="A745" s="162"/>
      <c r="B745" s="162"/>
      <c r="C745" s="162"/>
      <c r="D745" s="162"/>
      <c r="E745" s="162"/>
      <c r="F745" s="162"/>
      <c r="G745" s="162"/>
      <c r="H745" s="162"/>
      <c r="I745" s="162"/>
      <c r="J745" s="162"/>
      <c r="K745" s="162"/>
      <c r="L745" s="162"/>
      <c r="M745" s="162"/>
      <c r="N745" s="162"/>
      <c r="O745" s="162"/>
      <c r="P745" s="162"/>
      <c r="Q745" s="162"/>
      <c r="R745" s="162"/>
      <c r="S745" s="162"/>
      <c r="T745" s="162"/>
      <c r="U745" s="162"/>
      <c r="V745" s="162"/>
      <c r="W745" s="162"/>
      <c r="X745" s="162"/>
      <c r="Y745" s="173"/>
      <c r="Z745" s="173"/>
      <c r="AA745" s="173"/>
      <c r="AB745" s="162"/>
    </row>
    <row r="746" spans="1:28" ht="15.75" x14ac:dyDescent="0.25">
      <c r="A746" s="162"/>
      <c r="B746" s="162"/>
      <c r="C746" s="162"/>
      <c r="D746" s="162"/>
      <c r="E746" s="162"/>
      <c r="F746" s="162"/>
      <c r="G746" s="162"/>
      <c r="H746" s="162"/>
      <c r="I746" s="162"/>
      <c r="J746" s="162"/>
      <c r="K746" s="162"/>
      <c r="L746" s="162"/>
      <c r="M746" s="162"/>
      <c r="N746" s="162"/>
      <c r="O746" s="162"/>
      <c r="P746" s="162"/>
      <c r="Q746" s="162"/>
      <c r="R746" s="162"/>
      <c r="S746" s="162"/>
      <c r="T746" s="162"/>
      <c r="U746" s="162"/>
      <c r="V746" s="162"/>
      <c r="W746" s="162"/>
      <c r="X746" s="162"/>
      <c r="Y746" s="173"/>
      <c r="Z746" s="173"/>
      <c r="AA746" s="173"/>
      <c r="AB746" s="162"/>
    </row>
    <row r="747" spans="1:28" ht="15.75" x14ac:dyDescent="0.25">
      <c r="A747" s="162"/>
      <c r="B747" s="162"/>
      <c r="C747" s="162"/>
      <c r="D747" s="162"/>
      <c r="E747" s="162"/>
      <c r="F747" s="162"/>
      <c r="G747" s="162"/>
      <c r="H747" s="162"/>
      <c r="I747" s="162"/>
      <c r="J747" s="162"/>
      <c r="K747" s="162"/>
      <c r="L747" s="162"/>
      <c r="M747" s="162"/>
      <c r="N747" s="162"/>
      <c r="O747" s="162"/>
      <c r="P747" s="162"/>
      <c r="Q747" s="162"/>
      <c r="R747" s="162"/>
      <c r="S747" s="162"/>
      <c r="T747" s="162"/>
      <c r="U747" s="162"/>
      <c r="V747" s="162"/>
      <c r="W747" s="162"/>
      <c r="X747" s="162"/>
      <c r="Y747" s="173"/>
      <c r="Z747" s="173"/>
      <c r="AA747" s="173"/>
      <c r="AB747" s="162"/>
    </row>
    <row r="748" spans="1:28" ht="15.75" x14ac:dyDescent="0.25">
      <c r="A748" s="162"/>
      <c r="B748" s="162"/>
      <c r="C748" s="162"/>
      <c r="D748" s="162"/>
      <c r="E748" s="162"/>
      <c r="F748" s="162"/>
      <c r="G748" s="162"/>
      <c r="H748" s="162"/>
      <c r="I748" s="162"/>
      <c r="J748" s="162"/>
      <c r="K748" s="162"/>
      <c r="L748" s="162"/>
      <c r="M748" s="162"/>
      <c r="N748" s="162"/>
      <c r="O748" s="162"/>
      <c r="P748" s="162"/>
      <c r="Q748" s="162"/>
      <c r="R748" s="162"/>
      <c r="S748" s="162"/>
      <c r="T748" s="162"/>
      <c r="U748" s="162"/>
      <c r="V748" s="162"/>
      <c r="W748" s="162"/>
      <c r="X748" s="162"/>
      <c r="Y748" s="173"/>
      <c r="Z748" s="173"/>
      <c r="AA748" s="173"/>
      <c r="AB748" s="162"/>
    </row>
    <row r="749" spans="1:28" ht="15.75" x14ac:dyDescent="0.25">
      <c r="A749" s="162"/>
      <c r="B749" s="162"/>
      <c r="C749" s="162"/>
      <c r="D749" s="162"/>
      <c r="E749" s="162"/>
      <c r="F749" s="162"/>
      <c r="G749" s="162"/>
      <c r="H749" s="162"/>
      <c r="I749" s="162"/>
      <c r="J749" s="162"/>
      <c r="K749" s="162"/>
      <c r="L749" s="162"/>
      <c r="M749" s="162"/>
      <c r="N749" s="162"/>
      <c r="O749" s="162"/>
      <c r="P749" s="162"/>
      <c r="Q749" s="162"/>
      <c r="R749" s="162"/>
      <c r="S749" s="162"/>
      <c r="T749" s="162"/>
      <c r="U749" s="162"/>
      <c r="V749" s="162"/>
      <c r="W749" s="162"/>
      <c r="X749" s="162"/>
      <c r="Y749" s="173"/>
      <c r="Z749" s="173"/>
      <c r="AA749" s="173"/>
      <c r="AB749" s="162"/>
    </row>
    <row r="750" spans="1:28" ht="15.75" x14ac:dyDescent="0.25">
      <c r="A750" s="162"/>
      <c r="B750" s="162"/>
      <c r="C750" s="162"/>
      <c r="D750" s="162"/>
      <c r="E750" s="162"/>
      <c r="F750" s="162"/>
      <c r="G750" s="162"/>
      <c r="H750" s="162"/>
      <c r="I750" s="162"/>
      <c r="J750" s="162"/>
      <c r="K750" s="162"/>
      <c r="L750" s="162"/>
      <c r="M750" s="162"/>
      <c r="N750" s="162"/>
      <c r="O750" s="162"/>
      <c r="P750" s="162"/>
      <c r="Q750" s="162"/>
      <c r="R750" s="162"/>
      <c r="S750" s="162"/>
      <c r="T750" s="162"/>
      <c r="U750" s="162"/>
      <c r="V750" s="162"/>
      <c r="W750" s="162"/>
      <c r="X750" s="162"/>
      <c r="Y750" s="173"/>
      <c r="Z750" s="173"/>
      <c r="AA750" s="173"/>
      <c r="AB750" s="162"/>
    </row>
    <row r="751" spans="1:28" ht="15.75" x14ac:dyDescent="0.25">
      <c r="A751" s="162"/>
      <c r="B751" s="162"/>
      <c r="C751" s="162"/>
      <c r="D751" s="162"/>
      <c r="E751" s="162"/>
      <c r="F751" s="162"/>
      <c r="G751" s="162"/>
      <c r="H751" s="162"/>
      <c r="I751" s="162"/>
      <c r="J751" s="162"/>
      <c r="K751" s="162"/>
      <c r="L751" s="162"/>
      <c r="M751" s="162"/>
      <c r="N751" s="162"/>
      <c r="O751" s="162"/>
      <c r="P751" s="162"/>
      <c r="Q751" s="162"/>
      <c r="R751" s="162"/>
      <c r="S751" s="162"/>
      <c r="T751" s="162"/>
      <c r="U751" s="162"/>
      <c r="V751" s="162"/>
      <c r="W751" s="162"/>
      <c r="X751" s="162"/>
      <c r="Y751" s="173"/>
      <c r="Z751" s="173"/>
      <c r="AA751" s="173"/>
      <c r="AB751" s="162"/>
    </row>
    <row r="752" spans="1:28" ht="15.75" x14ac:dyDescent="0.25">
      <c r="A752" s="162"/>
      <c r="B752" s="162"/>
      <c r="C752" s="162"/>
      <c r="D752" s="162"/>
      <c r="E752" s="162"/>
      <c r="F752" s="162"/>
      <c r="G752" s="162"/>
      <c r="H752" s="162"/>
      <c r="I752" s="162"/>
      <c r="J752" s="162"/>
      <c r="K752" s="162"/>
      <c r="L752" s="162"/>
      <c r="M752" s="162"/>
      <c r="N752" s="162"/>
      <c r="O752" s="162"/>
      <c r="P752" s="162"/>
      <c r="Q752" s="162"/>
      <c r="R752" s="162"/>
      <c r="S752" s="162"/>
      <c r="T752" s="162"/>
      <c r="U752" s="162"/>
      <c r="V752" s="162"/>
      <c r="W752" s="162"/>
      <c r="X752" s="162"/>
      <c r="Y752" s="173"/>
      <c r="Z752" s="173"/>
      <c r="AA752" s="173"/>
      <c r="AB752" s="162"/>
    </row>
    <row r="753" spans="1:28" ht="15.75" x14ac:dyDescent="0.25">
      <c r="A753" s="162"/>
      <c r="B753" s="162"/>
      <c r="C753" s="162"/>
      <c r="D753" s="162"/>
      <c r="E753" s="162"/>
      <c r="F753" s="162"/>
      <c r="G753" s="162"/>
      <c r="H753" s="162"/>
      <c r="I753" s="162"/>
      <c r="J753" s="162"/>
      <c r="K753" s="162"/>
      <c r="L753" s="162"/>
      <c r="M753" s="162"/>
      <c r="N753" s="162"/>
      <c r="O753" s="162"/>
      <c r="P753" s="162"/>
      <c r="Q753" s="162"/>
      <c r="R753" s="162"/>
      <c r="S753" s="162"/>
      <c r="T753" s="162"/>
      <c r="U753" s="162"/>
      <c r="V753" s="162"/>
      <c r="W753" s="162"/>
      <c r="X753" s="162"/>
      <c r="Y753" s="173"/>
      <c r="Z753" s="173"/>
      <c r="AA753" s="173"/>
      <c r="AB753" s="162"/>
    </row>
    <row r="754" spans="1:28" ht="15.75" x14ac:dyDescent="0.25">
      <c r="A754" s="162"/>
      <c r="B754" s="162"/>
      <c r="C754" s="162"/>
      <c r="D754" s="162"/>
      <c r="E754" s="162"/>
      <c r="F754" s="162"/>
      <c r="G754" s="162"/>
      <c r="H754" s="162"/>
      <c r="I754" s="162"/>
      <c r="J754" s="162"/>
      <c r="K754" s="162"/>
      <c r="L754" s="162"/>
      <c r="M754" s="162"/>
      <c r="N754" s="162"/>
      <c r="O754" s="162"/>
      <c r="P754" s="162"/>
      <c r="Q754" s="162"/>
      <c r="R754" s="162"/>
      <c r="S754" s="162"/>
      <c r="T754" s="162"/>
      <c r="U754" s="162"/>
      <c r="V754" s="162"/>
      <c r="W754" s="162"/>
      <c r="X754" s="162"/>
      <c r="Y754" s="173"/>
      <c r="Z754" s="173"/>
      <c r="AA754" s="173"/>
      <c r="AB754" s="162"/>
    </row>
    <row r="755" spans="1:28" ht="15.75" x14ac:dyDescent="0.25">
      <c r="A755" s="162"/>
      <c r="B755" s="162"/>
      <c r="C755" s="162"/>
      <c r="D755" s="162"/>
      <c r="E755" s="162"/>
      <c r="F755" s="162"/>
      <c r="G755" s="162"/>
      <c r="H755" s="162"/>
      <c r="I755" s="162"/>
      <c r="J755" s="162"/>
      <c r="K755" s="162"/>
      <c r="L755" s="162"/>
      <c r="M755" s="162"/>
      <c r="N755" s="162"/>
      <c r="O755" s="162"/>
      <c r="P755" s="162"/>
      <c r="Q755" s="162"/>
      <c r="R755" s="162"/>
      <c r="S755" s="162"/>
      <c r="T755" s="162"/>
      <c r="U755" s="162"/>
      <c r="V755" s="162"/>
      <c r="W755" s="162"/>
      <c r="X755" s="162"/>
      <c r="Y755" s="173"/>
      <c r="Z755" s="173"/>
      <c r="AA755" s="173"/>
      <c r="AB755" s="162"/>
    </row>
    <row r="756" spans="1:28" ht="15.75" x14ac:dyDescent="0.25">
      <c r="A756" s="162"/>
      <c r="B756" s="162"/>
      <c r="C756" s="162"/>
      <c r="D756" s="162"/>
      <c r="E756" s="162"/>
      <c r="F756" s="162"/>
      <c r="G756" s="162"/>
      <c r="H756" s="162"/>
      <c r="I756" s="162"/>
      <c r="J756" s="162"/>
      <c r="K756" s="162"/>
      <c r="L756" s="162"/>
      <c r="M756" s="162"/>
      <c r="N756" s="162"/>
      <c r="O756" s="162"/>
      <c r="P756" s="162"/>
      <c r="Q756" s="162"/>
      <c r="R756" s="162"/>
      <c r="S756" s="162"/>
      <c r="T756" s="162"/>
      <c r="U756" s="162"/>
      <c r="V756" s="162"/>
      <c r="W756" s="162"/>
      <c r="X756" s="162"/>
      <c r="Y756" s="173"/>
      <c r="Z756" s="173"/>
      <c r="AA756" s="173"/>
      <c r="AB756" s="162"/>
    </row>
    <row r="757" spans="1:28" ht="15.75" x14ac:dyDescent="0.25">
      <c r="A757" s="162"/>
      <c r="B757" s="162"/>
      <c r="C757" s="162"/>
      <c r="D757" s="162"/>
      <c r="E757" s="162"/>
      <c r="F757" s="162"/>
      <c r="G757" s="162"/>
      <c r="H757" s="162"/>
      <c r="I757" s="162"/>
      <c r="J757" s="162"/>
      <c r="K757" s="162"/>
      <c r="L757" s="162"/>
      <c r="M757" s="162"/>
      <c r="N757" s="162"/>
      <c r="O757" s="162"/>
      <c r="P757" s="162"/>
      <c r="Q757" s="162"/>
      <c r="R757" s="162"/>
      <c r="S757" s="162"/>
      <c r="T757" s="162"/>
      <c r="U757" s="162"/>
      <c r="V757" s="162"/>
      <c r="W757" s="162"/>
      <c r="X757" s="162"/>
      <c r="Y757" s="173"/>
      <c r="Z757" s="173"/>
      <c r="AA757" s="173"/>
      <c r="AB757" s="162"/>
    </row>
    <row r="758" spans="1:28" ht="15.75" x14ac:dyDescent="0.25">
      <c r="A758" s="162"/>
      <c r="B758" s="162"/>
      <c r="C758" s="162"/>
      <c r="D758" s="162"/>
      <c r="E758" s="162"/>
      <c r="F758" s="162"/>
      <c r="G758" s="162"/>
      <c r="H758" s="162"/>
      <c r="I758" s="162"/>
      <c r="J758" s="162"/>
      <c r="K758" s="162"/>
      <c r="L758" s="162"/>
      <c r="M758" s="162"/>
      <c r="N758" s="162"/>
      <c r="O758" s="162"/>
      <c r="P758" s="162"/>
      <c r="Q758" s="162"/>
      <c r="R758" s="162"/>
      <c r="S758" s="162"/>
      <c r="T758" s="162"/>
      <c r="U758" s="162"/>
      <c r="V758" s="162"/>
      <c r="W758" s="162"/>
      <c r="X758" s="162"/>
      <c r="Y758" s="173"/>
      <c r="Z758" s="173"/>
      <c r="AA758" s="173"/>
      <c r="AB758" s="162"/>
    </row>
    <row r="759" spans="1:28" ht="15.75" x14ac:dyDescent="0.25">
      <c r="A759" s="162"/>
      <c r="B759" s="162"/>
      <c r="C759" s="162"/>
      <c r="D759" s="162"/>
      <c r="E759" s="162"/>
      <c r="F759" s="162"/>
      <c r="G759" s="162"/>
      <c r="H759" s="162"/>
      <c r="I759" s="162"/>
      <c r="J759" s="162"/>
      <c r="K759" s="162"/>
      <c r="L759" s="162"/>
      <c r="M759" s="162"/>
      <c r="N759" s="162"/>
      <c r="O759" s="162"/>
      <c r="P759" s="162"/>
      <c r="Q759" s="162"/>
      <c r="R759" s="162"/>
      <c r="S759" s="162"/>
      <c r="T759" s="162"/>
      <c r="U759" s="162"/>
      <c r="V759" s="162"/>
      <c r="W759" s="162"/>
      <c r="X759" s="162"/>
      <c r="Y759" s="173"/>
      <c r="Z759" s="173"/>
      <c r="AA759" s="173"/>
      <c r="AB759" s="162"/>
    </row>
    <row r="760" spans="1:28" ht="15.75" x14ac:dyDescent="0.25">
      <c r="A760" s="162"/>
      <c r="B760" s="162"/>
      <c r="C760" s="162"/>
      <c r="D760" s="162"/>
      <c r="E760" s="162"/>
      <c r="F760" s="162"/>
      <c r="G760" s="162"/>
      <c r="H760" s="162"/>
      <c r="I760" s="162"/>
      <c r="J760" s="162"/>
      <c r="K760" s="162"/>
      <c r="L760" s="162"/>
      <c r="M760" s="162"/>
      <c r="N760" s="162"/>
      <c r="O760" s="162"/>
      <c r="P760" s="162"/>
      <c r="Q760" s="162"/>
      <c r="R760" s="162"/>
      <c r="S760" s="162"/>
      <c r="T760" s="162"/>
      <c r="U760" s="162"/>
      <c r="V760" s="162"/>
      <c r="W760" s="162"/>
      <c r="X760" s="162"/>
      <c r="Y760" s="173"/>
      <c r="Z760" s="173"/>
      <c r="AA760" s="173"/>
      <c r="AB760" s="162"/>
    </row>
    <row r="761" spans="1:28" ht="15.75" x14ac:dyDescent="0.25">
      <c r="A761" s="162"/>
      <c r="B761" s="162"/>
      <c r="C761" s="162"/>
      <c r="D761" s="162"/>
      <c r="E761" s="162"/>
      <c r="F761" s="162"/>
      <c r="G761" s="162"/>
      <c r="H761" s="162"/>
      <c r="I761" s="162"/>
      <c r="J761" s="162"/>
      <c r="K761" s="162"/>
      <c r="L761" s="162"/>
      <c r="M761" s="162"/>
      <c r="N761" s="162"/>
      <c r="O761" s="162"/>
      <c r="P761" s="162"/>
      <c r="Q761" s="162"/>
      <c r="R761" s="162"/>
      <c r="S761" s="162"/>
      <c r="T761" s="162"/>
      <c r="U761" s="162"/>
      <c r="V761" s="162"/>
      <c r="W761" s="162"/>
      <c r="X761" s="162"/>
      <c r="Y761" s="173"/>
      <c r="Z761" s="173"/>
      <c r="AA761" s="173"/>
      <c r="AB761" s="162"/>
    </row>
    <row r="762" spans="1:28" ht="15.75" x14ac:dyDescent="0.25">
      <c r="A762" s="162"/>
      <c r="B762" s="162"/>
      <c r="C762" s="162"/>
      <c r="D762" s="162"/>
      <c r="E762" s="162"/>
      <c r="F762" s="162"/>
      <c r="G762" s="162"/>
      <c r="H762" s="162"/>
      <c r="I762" s="162"/>
      <c r="J762" s="162"/>
      <c r="K762" s="162"/>
      <c r="L762" s="162"/>
      <c r="M762" s="162"/>
      <c r="N762" s="162"/>
      <c r="O762" s="162"/>
      <c r="P762" s="162"/>
      <c r="Q762" s="162"/>
      <c r="R762" s="162"/>
      <c r="S762" s="162"/>
      <c r="T762" s="162"/>
      <c r="U762" s="162"/>
      <c r="V762" s="162"/>
      <c r="W762" s="162"/>
      <c r="X762" s="162"/>
      <c r="Y762" s="173"/>
      <c r="Z762" s="173"/>
      <c r="AA762" s="173"/>
      <c r="AB762" s="162"/>
    </row>
    <row r="763" spans="1:28" ht="15.75" x14ac:dyDescent="0.25">
      <c r="A763" s="162"/>
      <c r="B763" s="162"/>
      <c r="C763" s="162"/>
      <c r="D763" s="162"/>
      <c r="E763" s="162"/>
      <c r="F763" s="162"/>
      <c r="G763" s="162"/>
      <c r="H763" s="162"/>
      <c r="I763" s="162"/>
      <c r="J763" s="162"/>
      <c r="K763" s="162"/>
      <c r="L763" s="162"/>
      <c r="M763" s="162"/>
      <c r="N763" s="162"/>
      <c r="O763" s="162"/>
      <c r="P763" s="162"/>
      <c r="Q763" s="162"/>
      <c r="R763" s="162"/>
      <c r="S763" s="162"/>
      <c r="T763" s="162"/>
      <c r="U763" s="162"/>
      <c r="V763" s="162"/>
      <c r="W763" s="162"/>
      <c r="X763" s="162"/>
      <c r="Y763" s="173"/>
      <c r="Z763" s="173"/>
      <c r="AA763" s="173"/>
      <c r="AB763" s="162"/>
    </row>
    <row r="764" spans="1:28" ht="15.75" x14ac:dyDescent="0.25">
      <c r="A764" s="162"/>
      <c r="B764" s="162"/>
      <c r="C764" s="162"/>
      <c r="D764" s="162"/>
      <c r="E764" s="162"/>
      <c r="F764" s="162"/>
      <c r="G764" s="162"/>
      <c r="H764" s="162"/>
      <c r="I764" s="162"/>
      <c r="J764" s="162"/>
      <c r="K764" s="162"/>
      <c r="L764" s="162"/>
      <c r="M764" s="162"/>
      <c r="N764" s="162"/>
      <c r="O764" s="162"/>
      <c r="P764" s="162"/>
      <c r="Q764" s="162"/>
      <c r="R764" s="162"/>
      <c r="S764" s="162"/>
      <c r="T764" s="162"/>
      <c r="U764" s="162"/>
      <c r="V764" s="162"/>
      <c r="W764" s="162"/>
      <c r="X764" s="162"/>
      <c r="Y764" s="173"/>
      <c r="Z764" s="173"/>
      <c r="AA764" s="173"/>
      <c r="AB764" s="162"/>
    </row>
    <row r="765" spans="1:28" ht="15.75" x14ac:dyDescent="0.25">
      <c r="A765" s="162"/>
      <c r="B765" s="162"/>
      <c r="C765" s="162"/>
      <c r="D765" s="162"/>
      <c r="E765" s="162"/>
      <c r="F765" s="162"/>
      <c r="G765" s="162"/>
      <c r="H765" s="162"/>
      <c r="I765" s="162"/>
      <c r="J765" s="162"/>
      <c r="K765" s="162"/>
      <c r="L765" s="162"/>
      <c r="M765" s="162"/>
      <c r="N765" s="162"/>
      <c r="O765" s="162"/>
      <c r="P765" s="162"/>
      <c r="Q765" s="162"/>
      <c r="R765" s="162"/>
      <c r="S765" s="162"/>
      <c r="T765" s="162"/>
      <c r="U765" s="162"/>
      <c r="V765" s="162"/>
      <c r="W765" s="162"/>
      <c r="X765" s="162"/>
      <c r="Y765" s="173"/>
      <c r="Z765" s="173"/>
      <c r="AA765" s="173"/>
      <c r="AB765" s="162"/>
    </row>
    <row r="766" spans="1:28" ht="15.75" x14ac:dyDescent="0.25">
      <c r="A766" s="162"/>
      <c r="B766" s="162"/>
      <c r="C766" s="162"/>
      <c r="D766" s="162"/>
      <c r="E766" s="162"/>
      <c r="F766" s="162"/>
      <c r="G766" s="162"/>
      <c r="H766" s="162"/>
      <c r="I766" s="162"/>
      <c r="J766" s="162"/>
      <c r="K766" s="162"/>
      <c r="L766" s="162"/>
      <c r="M766" s="162"/>
      <c r="N766" s="162"/>
      <c r="O766" s="162"/>
      <c r="P766" s="162"/>
      <c r="Q766" s="162"/>
      <c r="R766" s="162"/>
      <c r="S766" s="162"/>
      <c r="T766" s="162"/>
      <c r="U766" s="162"/>
      <c r="V766" s="162"/>
      <c r="W766" s="162"/>
      <c r="X766" s="162"/>
      <c r="Y766" s="173"/>
      <c r="Z766" s="173"/>
      <c r="AA766" s="173"/>
      <c r="AB766" s="162"/>
    </row>
    <row r="767" spans="1:28" ht="15.75" x14ac:dyDescent="0.25">
      <c r="A767" s="162"/>
      <c r="B767" s="162"/>
      <c r="C767" s="162"/>
      <c r="D767" s="162"/>
      <c r="E767" s="162"/>
      <c r="F767" s="162"/>
      <c r="G767" s="162"/>
      <c r="H767" s="162"/>
      <c r="I767" s="162"/>
      <c r="J767" s="162"/>
      <c r="K767" s="162"/>
      <c r="L767" s="162"/>
      <c r="M767" s="162"/>
      <c r="N767" s="162"/>
      <c r="O767" s="162"/>
      <c r="P767" s="162"/>
      <c r="Q767" s="162"/>
      <c r="R767" s="162"/>
      <c r="S767" s="162"/>
      <c r="T767" s="162"/>
      <c r="U767" s="162"/>
      <c r="V767" s="162"/>
      <c r="W767" s="162"/>
      <c r="X767" s="162"/>
      <c r="Y767" s="173"/>
      <c r="Z767" s="173"/>
      <c r="AA767" s="173"/>
      <c r="AB767" s="162"/>
    </row>
    <row r="768" spans="1:28" ht="15.75" x14ac:dyDescent="0.25">
      <c r="A768" s="162"/>
      <c r="B768" s="162"/>
      <c r="C768" s="162"/>
      <c r="D768" s="162"/>
      <c r="E768" s="162"/>
      <c r="F768" s="162"/>
      <c r="G768" s="162"/>
      <c r="H768" s="162"/>
      <c r="I768" s="162"/>
      <c r="J768" s="162"/>
      <c r="K768" s="162"/>
      <c r="L768" s="162"/>
      <c r="M768" s="162"/>
      <c r="N768" s="162"/>
      <c r="O768" s="162"/>
      <c r="P768" s="162"/>
      <c r="Q768" s="162"/>
      <c r="R768" s="162"/>
      <c r="S768" s="162"/>
      <c r="T768" s="162"/>
      <c r="U768" s="162"/>
      <c r="V768" s="162"/>
      <c r="W768" s="162"/>
      <c r="X768" s="162"/>
      <c r="Y768" s="173"/>
      <c r="Z768" s="173"/>
      <c r="AA768" s="173"/>
      <c r="AB768" s="162"/>
    </row>
    <row r="769" spans="1:28" ht="15.75" x14ac:dyDescent="0.25">
      <c r="A769" s="162"/>
      <c r="B769" s="162"/>
      <c r="C769" s="162"/>
      <c r="D769" s="162"/>
      <c r="E769" s="162"/>
      <c r="F769" s="162"/>
      <c r="G769" s="162"/>
      <c r="H769" s="162"/>
      <c r="I769" s="162"/>
      <c r="J769" s="162"/>
      <c r="K769" s="162"/>
      <c r="L769" s="162"/>
      <c r="M769" s="162"/>
      <c r="N769" s="162"/>
      <c r="O769" s="162"/>
      <c r="P769" s="162"/>
      <c r="Q769" s="162"/>
      <c r="R769" s="162"/>
      <c r="S769" s="162"/>
      <c r="T769" s="162"/>
      <c r="U769" s="162"/>
      <c r="V769" s="162"/>
      <c r="W769" s="162"/>
      <c r="X769" s="162"/>
      <c r="Y769" s="173"/>
      <c r="Z769" s="173"/>
      <c r="AA769" s="173"/>
      <c r="AB769" s="162"/>
    </row>
    <row r="770" spans="1:28" ht="15.75" x14ac:dyDescent="0.25">
      <c r="A770" s="162"/>
      <c r="B770" s="162"/>
      <c r="C770" s="162"/>
      <c r="D770" s="162"/>
      <c r="E770" s="162"/>
      <c r="F770" s="162"/>
      <c r="G770" s="162"/>
      <c r="H770" s="162"/>
      <c r="I770" s="162"/>
      <c r="J770" s="162"/>
      <c r="K770" s="162"/>
      <c r="L770" s="162"/>
      <c r="M770" s="162"/>
      <c r="N770" s="162"/>
      <c r="O770" s="162"/>
      <c r="P770" s="162"/>
      <c r="Q770" s="162"/>
      <c r="R770" s="162"/>
      <c r="S770" s="162"/>
      <c r="T770" s="162"/>
      <c r="U770" s="162"/>
      <c r="V770" s="162"/>
      <c r="W770" s="162"/>
      <c r="X770" s="162"/>
      <c r="Y770" s="173"/>
      <c r="Z770" s="173"/>
      <c r="AA770" s="173"/>
      <c r="AB770" s="162"/>
    </row>
    <row r="771" spans="1:28" ht="15.75" x14ac:dyDescent="0.25">
      <c r="A771" s="162"/>
      <c r="B771" s="162"/>
      <c r="C771" s="162"/>
      <c r="D771" s="162"/>
      <c r="E771" s="162"/>
      <c r="F771" s="162"/>
      <c r="G771" s="162"/>
      <c r="H771" s="162"/>
      <c r="I771" s="162"/>
      <c r="J771" s="162"/>
      <c r="K771" s="162"/>
      <c r="L771" s="162"/>
      <c r="M771" s="162"/>
      <c r="N771" s="162"/>
      <c r="O771" s="162"/>
      <c r="P771" s="162"/>
      <c r="Q771" s="162"/>
      <c r="R771" s="162"/>
      <c r="S771" s="162"/>
      <c r="T771" s="162"/>
      <c r="U771" s="162"/>
      <c r="V771" s="162"/>
      <c r="W771" s="162"/>
      <c r="X771" s="162"/>
      <c r="Y771" s="173"/>
      <c r="Z771" s="173"/>
      <c r="AA771" s="173"/>
      <c r="AB771" s="162"/>
    </row>
    <row r="772" spans="1:28" ht="15.75" x14ac:dyDescent="0.25">
      <c r="A772" s="162"/>
      <c r="B772" s="162"/>
      <c r="C772" s="162"/>
      <c r="D772" s="162"/>
      <c r="E772" s="162"/>
      <c r="F772" s="162"/>
      <c r="G772" s="162"/>
      <c r="H772" s="162"/>
      <c r="I772" s="162"/>
      <c r="J772" s="162"/>
      <c r="K772" s="162"/>
      <c r="L772" s="162"/>
      <c r="M772" s="162"/>
      <c r="N772" s="162"/>
      <c r="O772" s="162"/>
      <c r="P772" s="162"/>
      <c r="Q772" s="162"/>
      <c r="R772" s="162"/>
      <c r="S772" s="162"/>
      <c r="T772" s="162"/>
      <c r="U772" s="162"/>
      <c r="V772" s="162"/>
      <c r="W772" s="162"/>
      <c r="X772" s="162"/>
      <c r="Y772" s="173"/>
      <c r="Z772" s="173"/>
      <c r="AA772" s="173"/>
      <c r="AB772" s="162"/>
    </row>
    <row r="773" spans="1:28" ht="15.75" x14ac:dyDescent="0.25">
      <c r="A773" s="162"/>
      <c r="B773" s="162"/>
      <c r="C773" s="162"/>
      <c r="D773" s="162"/>
      <c r="E773" s="162"/>
      <c r="F773" s="162"/>
      <c r="G773" s="162"/>
      <c r="H773" s="162"/>
      <c r="I773" s="162"/>
      <c r="J773" s="162"/>
      <c r="K773" s="162"/>
      <c r="L773" s="162"/>
      <c r="M773" s="162"/>
      <c r="N773" s="162"/>
      <c r="O773" s="162"/>
      <c r="P773" s="162"/>
      <c r="Q773" s="162"/>
      <c r="R773" s="162"/>
      <c r="S773" s="162"/>
      <c r="T773" s="162"/>
      <c r="U773" s="162"/>
      <c r="V773" s="162"/>
      <c r="W773" s="162"/>
      <c r="X773" s="162"/>
      <c r="Y773" s="173"/>
      <c r="Z773" s="173"/>
      <c r="AA773" s="173"/>
      <c r="AB773" s="162"/>
    </row>
    <row r="774" spans="1:28" ht="15.75" x14ac:dyDescent="0.25">
      <c r="A774" s="162"/>
      <c r="B774" s="162"/>
      <c r="C774" s="162"/>
      <c r="D774" s="162"/>
      <c r="E774" s="162"/>
      <c r="F774" s="162"/>
      <c r="G774" s="162"/>
      <c r="H774" s="162"/>
      <c r="I774" s="162"/>
      <c r="J774" s="162"/>
      <c r="K774" s="162"/>
      <c r="L774" s="162"/>
      <c r="M774" s="162"/>
      <c r="N774" s="162"/>
      <c r="O774" s="162"/>
      <c r="P774" s="162"/>
      <c r="Q774" s="162"/>
      <c r="R774" s="162"/>
      <c r="S774" s="162"/>
      <c r="T774" s="162"/>
      <c r="U774" s="162"/>
      <c r="V774" s="162"/>
      <c r="W774" s="162"/>
      <c r="X774" s="162"/>
      <c r="Y774" s="173"/>
      <c r="Z774" s="173"/>
      <c r="AA774" s="173"/>
      <c r="AB774" s="162"/>
    </row>
    <row r="775" spans="1:28" ht="15.75" x14ac:dyDescent="0.25">
      <c r="A775" s="162"/>
      <c r="B775" s="162"/>
      <c r="C775" s="162"/>
      <c r="D775" s="162"/>
      <c r="E775" s="162"/>
      <c r="F775" s="162"/>
      <c r="G775" s="162"/>
      <c r="H775" s="162"/>
      <c r="I775" s="162"/>
      <c r="J775" s="162"/>
      <c r="K775" s="162"/>
      <c r="L775" s="162"/>
      <c r="M775" s="162"/>
      <c r="N775" s="162"/>
      <c r="O775" s="162"/>
      <c r="P775" s="162"/>
      <c r="Q775" s="162"/>
      <c r="R775" s="162"/>
      <c r="S775" s="162"/>
      <c r="T775" s="162"/>
      <c r="U775" s="162"/>
      <c r="V775" s="162"/>
      <c r="W775" s="162"/>
      <c r="X775" s="162"/>
      <c r="Y775" s="173"/>
      <c r="Z775" s="173"/>
      <c r="AA775" s="173"/>
      <c r="AB775" s="162"/>
    </row>
    <row r="776" spans="1:28" ht="15.75" x14ac:dyDescent="0.25">
      <c r="A776" s="162"/>
      <c r="B776" s="162"/>
      <c r="C776" s="162"/>
      <c r="D776" s="162"/>
      <c r="E776" s="162"/>
      <c r="F776" s="162"/>
      <c r="G776" s="162"/>
      <c r="H776" s="162"/>
      <c r="I776" s="162"/>
      <c r="J776" s="162"/>
      <c r="K776" s="162"/>
      <c r="L776" s="162"/>
      <c r="M776" s="162"/>
      <c r="N776" s="162"/>
      <c r="O776" s="162"/>
      <c r="P776" s="162"/>
      <c r="Q776" s="162"/>
      <c r="R776" s="162"/>
      <c r="S776" s="162"/>
      <c r="T776" s="162"/>
      <c r="U776" s="162"/>
      <c r="V776" s="162"/>
      <c r="W776" s="162"/>
      <c r="X776" s="162"/>
      <c r="Y776" s="173"/>
      <c r="Z776" s="173"/>
      <c r="AA776" s="173"/>
      <c r="AB776" s="162"/>
    </row>
    <row r="777" spans="1:28" ht="15.75" x14ac:dyDescent="0.25">
      <c r="A777" s="162"/>
      <c r="B777" s="162"/>
      <c r="C777" s="162"/>
      <c r="D777" s="162"/>
      <c r="E777" s="162"/>
      <c r="F777" s="162"/>
      <c r="G777" s="162"/>
      <c r="H777" s="162"/>
      <c r="I777" s="162"/>
      <c r="J777" s="162"/>
      <c r="K777" s="162"/>
      <c r="L777" s="162"/>
      <c r="M777" s="162"/>
      <c r="N777" s="162"/>
      <c r="O777" s="162"/>
      <c r="P777" s="162"/>
      <c r="Q777" s="162"/>
      <c r="R777" s="162"/>
      <c r="S777" s="162"/>
      <c r="T777" s="162"/>
      <c r="U777" s="162"/>
      <c r="V777" s="162"/>
      <c r="W777" s="162"/>
      <c r="X777" s="162"/>
      <c r="Y777" s="173"/>
      <c r="Z777" s="173"/>
      <c r="AA777" s="173"/>
      <c r="AB777" s="162"/>
    </row>
    <row r="778" spans="1:28" ht="15.75" x14ac:dyDescent="0.25">
      <c r="A778" s="162"/>
      <c r="B778" s="162"/>
      <c r="C778" s="162"/>
      <c r="D778" s="162"/>
      <c r="E778" s="162"/>
      <c r="F778" s="162"/>
      <c r="G778" s="162"/>
      <c r="H778" s="162"/>
      <c r="I778" s="162"/>
      <c r="J778" s="162"/>
      <c r="K778" s="162"/>
      <c r="L778" s="162"/>
      <c r="M778" s="162"/>
      <c r="N778" s="162"/>
      <c r="O778" s="162"/>
      <c r="P778" s="162"/>
      <c r="Q778" s="162"/>
      <c r="R778" s="162"/>
      <c r="S778" s="162"/>
      <c r="T778" s="162"/>
      <c r="U778" s="162"/>
      <c r="V778" s="162"/>
      <c r="W778" s="162"/>
      <c r="X778" s="162"/>
      <c r="Y778" s="173"/>
      <c r="Z778" s="173"/>
      <c r="AA778" s="173"/>
      <c r="AB778" s="162"/>
    </row>
    <row r="779" spans="1:28" ht="15.75" x14ac:dyDescent="0.25">
      <c r="A779" s="162"/>
      <c r="B779" s="162"/>
      <c r="C779" s="162"/>
      <c r="D779" s="162"/>
      <c r="E779" s="162"/>
      <c r="F779" s="162"/>
      <c r="G779" s="162"/>
      <c r="H779" s="162"/>
      <c r="I779" s="162"/>
      <c r="J779" s="162"/>
      <c r="K779" s="162"/>
      <c r="L779" s="162"/>
      <c r="M779" s="162"/>
      <c r="N779" s="162"/>
      <c r="O779" s="162"/>
      <c r="P779" s="162"/>
      <c r="Q779" s="162"/>
      <c r="R779" s="162"/>
      <c r="S779" s="162"/>
      <c r="T779" s="162"/>
      <c r="U779" s="162"/>
      <c r="V779" s="162"/>
      <c r="W779" s="162"/>
      <c r="X779" s="162"/>
      <c r="Y779" s="173"/>
      <c r="Z779" s="173"/>
      <c r="AA779" s="173"/>
      <c r="AB779" s="162"/>
    </row>
    <row r="780" spans="1:28" ht="15.75" x14ac:dyDescent="0.25">
      <c r="A780" s="162"/>
      <c r="B780" s="162"/>
      <c r="C780" s="162"/>
      <c r="D780" s="162"/>
      <c r="E780" s="162"/>
      <c r="F780" s="162"/>
      <c r="G780" s="162"/>
      <c r="H780" s="162"/>
      <c r="I780" s="162"/>
      <c r="J780" s="162"/>
      <c r="K780" s="162"/>
      <c r="L780" s="162"/>
      <c r="M780" s="162"/>
      <c r="N780" s="162"/>
      <c r="O780" s="162"/>
      <c r="P780" s="162"/>
      <c r="Q780" s="162"/>
      <c r="R780" s="162"/>
      <c r="S780" s="162"/>
      <c r="T780" s="162"/>
      <c r="U780" s="162"/>
      <c r="V780" s="162"/>
      <c r="W780" s="162"/>
      <c r="X780" s="162"/>
      <c r="Y780" s="173"/>
      <c r="Z780" s="173"/>
      <c r="AA780" s="173"/>
      <c r="AB780" s="162"/>
    </row>
    <row r="781" spans="1:28" ht="15.75" x14ac:dyDescent="0.25">
      <c r="A781" s="162"/>
      <c r="B781" s="162"/>
      <c r="C781" s="162"/>
      <c r="D781" s="162"/>
      <c r="E781" s="162"/>
      <c r="F781" s="162"/>
      <c r="G781" s="162"/>
      <c r="H781" s="162"/>
      <c r="I781" s="162"/>
      <c r="J781" s="162"/>
      <c r="K781" s="162"/>
      <c r="L781" s="162"/>
      <c r="M781" s="162"/>
      <c r="N781" s="162"/>
      <c r="O781" s="162"/>
      <c r="P781" s="162"/>
      <c r="Q781" s="162"/>
      <c r="R781" s="162"/>
      <c r="S781" s="162"/>
      <c r="T781" s="162"/>
      <c r="U781" s="162"/>
      <c r="V781" s="162"/>
      <c r="W781" s="162"/>
      <c r="X781" s="162"/>
      <c r="Y781" s="173"/>
      <c r="Z781" s="173"/>
      <c r="AA781" s="173"/>
      <c r="AB781" s="162"/>
    </row>
    <row r="782" spans="1:28" ht="15.75" x14ac:dyDescent="0.25">
      <c r="A782" s="162"/>
      <c r="B782" s="162"/>
      <c r="C782" s="162"/>
      <c r="D782" s="162"/>
      <c r="E782" s="162"/>
      <c r="F782" s="162"/>
      <c r="G782" s="162"/>
      <c r="H782" s="162"/>
      <c r="I782" s="162"/>
      <c r="J782" s="162"/>
      <c r="K782" s="162"/>
      <c r="L782" s="162"/>
      <c r="M782" s="162"/>
      <c r="N782" s="162"/>
      <c r="O782" s="162"/>
      <c r="P782" s="162"/>
      <c r="Q782" s="162"/>
      <c r="R782" s="162"/>
      <c r="S782" s="162"/>
      <c r="T782" s="162"/>
      <c r="U782" s="162"/>
      <c r="V782" s="162"/>
      <c r="W782" s="162"/>
      <c r="X782" s="162"/>
      <c r="Y782" s="173"/>
      <c r="Z782" s="173"/>
      <c r="AA782" s="173"/>
      <c r="AB782" s="162"/>
    </row>
    <row r="783" spans="1:28" ht="15.75" x14ac:dyDescent="0.25">
      <c r="A783" s="162"/>
      <c r="B783" s="162"/>
      <c r="C783" s="162"/>
      <c r="D783" s="162"/>
      <c r="E783" s="162"/>
      <c r="F783" s="162"/>
      <c r="G783" s="162"/>
      <c r="H783" s="162"/>
      <c r="I783" s="162"/>
      <c r="J783" s="162"/>
      <c r="K783" s="162"/>
      <c r="L783" s="162"/>
      <c r="M783" s="162"/>
      <c r="N783" s="162"/>
      <c r="O783" s="162"/>
      <c r="P783" s="162"/>
      <c r="Q783" s="162"/>
      <c r="R783" s="162"/>
      <c r="S783" s="162"/>
      <c r="T783" s="162"/>
      <c r="U783" s="162"/>
      <c r="V783" s="162"/>
      <c r="W783" s="162"/>
      <c r="X783" s="162"/>
      <c r="Y783" s="173"/>
      <c r="Z783" s="173"/>
      <c r="AA783" s="173"/>
      <c r="AB783" s="162"/>
    </row>
    <row r="784" spans="1:28" ht="15.75" x14ac:dyDescent="0.25">
      <c r="A784" s="162"/>
      <c r="B784" s="162"/>
      <c r="C784" s="162"/>
      <c r="D784" s="162"/>
      <c r="E784" s="162"/>
      <c r="F784" s="162"/>
      <c r="G784" s="162"/>
      <c r="H784" s="162"/>
      <c r="I784" s="162"/>
      <c r="J784" s="162"/>
      <c r="K784" s="162"/>
      <c r="L784" s="162"/>
      <c r="M784" s="162"/>
      <c r="N784" s="162"/>
      <c r="O784" s="162"/>
      <c r="P784" s="162"/>
      <c r="Q784" s="162"/>
      <c r="R784" s="162"/>
      <c r="S784" s="162"/>
      <c r="T784" s="162"/>
      <c r="U784" s="162"/>
      <c r="V784" s="162"/>
      <c r="W784" s="162"/>
      <c r="X784" s="162"/>
      <c r="Y784" s="173"/>
      <c r="Z784" s="173"/>
      <c r="AA784" s="173"/>
      <c r="AB784" s="162"/>
    </row>
    <row r="785" spans="1:28" ht="15.75" x14ac:dyDescent="0.25">
      <c r="A785" s="162"/>
      <c r="B785" s="162"/>
      <c r="C785" s="162"/>
      <c r="D785" s="162"/>
      <c r="E785" s="162"/>
      <c r="F785" s="162"/>
      <c r="G785" s="162"/>
      <c r="H785" s="162"/>
      <c r="I785" s="162"/>
      <c r="J785" s="162"/>
      <c r="K785" s="162"/>
      <c r="L785" s="162"/>
      <c r="M785" s="162"/>
      <c r="N785" s="162"/>
      <c r="O785" s="162"/>
      <c r="P785" s="162"/>
      <c r="Q785" s="162"/>
      <c r="R785" s="162"/>
      <c r="S785" s="162"/>
      <c r="T785" s="162"/>
      <c r="U785" s="162"/>
      <c r="V785" s="162"/>
      <c r="W785" s="162"/>
      <c r="X785" s="162"/>
      <c r="Y785" s="173"/>
      <c r="Z785" s="173"/>
      <c r="AA785" s="173"/>
      <c r="AB785" s="162"/>
    </row>
    <row r="786" spans="1:28" ht="15.75" x14ac:dyDescent="0.25">
      <c r="A786" s="162"/>
      <c r="B786" s="162"/>
      <c r="C786" s="162"/>
      <c r="D786" s="162"/>
      <c r="E786" s="162"/>
      <c r="F786" s="162"/>
      <c r="G786" s="162"/>
      <c r="H786" s="162"/>
      <c r="I786" s="162"/>
      <c r="J786" s="162"/>
      <c r="K786" s="162"/>
      <c r="L786" s="162"/>
      <c r="M786" s="162"/>
      <c r="N786" s="162"/>
      <c r="O786" s="162"/>
      <c r="P786" s="162"/>
      <c r="Q786" s="162"/>
      <c r="R786" s="162"/>
      <c r="S786" s="162"/>
      <c r="T786" s="162"/>
      <c r="U786" s="162"/>
      <c r="V786" s="162"/>
      <c r="W786" s="162"/>
      <c r="X786" s="162"/>
      <c r="Y786" s="173"/>
      <c r="Z786" s="173"/>
      <c r="AA786" s="173"/>
      <c r="AB786" s="162"/>
    </row>
    <row r="787" spans="1:28" ht="15.75" x14ac:dyDescent="0.25">
      <c r="A787" s="162"/>
      <c r="B787" s="162"/>
      <c r="C787" s="162"/>
      <c r="D787" s="162"/>
      <c r="E787" s="162"/>
      <c r="F787" s="162"/>
      <c r="G787" s="162"/>
      <c r="H787" s="162"/>
      <c r="I787" s="162"/>
      <c r="J787" s="162"/>
      <c r="K787" s="162"/>
      <c r="L787" s="162"/>
      <c r="M787" s="162"/>
      <c r="N787" s="162"/>
      <c r="O787" s="162"/>
      <c r="P787" s="162"/>
      <c r="Q787" s="162"/>
      <c r="R787" s="162"/>
      <c r="S787" s="162"/>
      <c r="T787" s="162"/>
      <c r="U787" s="162"/>
      <c r="V787" s="162"/>
      <c r="W787" s="162"/>
      <c r="X787" s="162"/>
      <c r="Y787" s="173"/>
      <c r="Z787" s="173"/>
      <c r="AA787" s="173"/>
      <c r="AB787" s="162"/>
    </row>
    <row r="788" spans="1:28" ht="15.75" x14ac:dyDescent="0.25">
      <c r="A788" s="162"/>
      <c r="B788" s="162"/>
      <c r="C788" s="162"/>
      <c r="D788" s="162"/>
      <c r="E788" s="162"/>
      <c r="F788" s="162"/>
      <c r="G788" s="162"/>
      <c r="H788" s="162"/>
      <c r="I788" s="162"/>
      <c r="J788" s="162"/>
      <c r="K788" s="162"/>
      <c r="L788" s="162"/>
      <c r="M788" s="162"/>
      <c r="N788" s="162"/>
      <c r="O788" s="162"/>
      <c r="P788" s="162"/>
      <c r="Q788" s="162"/>
      <c r="R788" s="162"/>
      <c r="S788" s="162"/>
      <c r="T788" s="162"/>
      <c r="U788" s="162"/>
      <c r="V788" s="162"/>
      <c r="W788" s="162"/>
      <c r="X788" s="162"/>
      <c r="Y788" s="173"/>
      <c r="Z788" s="173"/>
      <c r="AA788" s="173"/>
      <c r="AB788" s="162"/>
    </row>
    <row r="789" spans="1:28" ht="15.75" x14ac:dyDescent="0.25">
      <c r="A789" s="162"/>
      <c r="B789" s="162"/>
      <c r="C789" s="162"/>
      <c r="D789" s="162"/>
      <c r="E789" s="162"/>
      <c r="F789" s="162"/>
      <c r="G789" s="162"/>
      <c r="H789" s="162"/>
      <c r="I789" s="162"/>
      <c r="J789" s="162"/>
      <c r="K789" s="162"/>
      <c r="L789" s="162"/>
      <c r="M789" s="162"/>
      <c r="N789" s="162"/>
      <c r="O789" s="162"/>
      <c r="P789" s="162"/>
      <c r="Q789" s="162"/>
      <c r="R789" s="162"/>
      <c r="S789" s="162"/>
      <c r="T789" s="162"/>
      <c r="U789" s="162"/>
      <c r="V789" s="162"/>
      <c r="W789" s="162"/>
      <c r="X789" s="162"/>
      <c r="Y789" s="173"/>
      <c r="Z789" s="173"/>
      <c r="AA789" s="173"/>
      <c r="AB789" s="162"/>
    </row>
    <row r="790" spans="1:28" ht="15.75" x14ac:dyDescent="0.25">
      <c r="A790" s="162"/>
      <c r="B790" s="162"/>
      <c r="C790" s="162"/>
      <c r="D790" s="162"/>
      <c r="E790" s="162"/>
      <c r="F790" s="162"/>
      <c r="G790" s="162"/>
      <c r="H790" s="162"/>
      <c r="I790" s="162"/>
      <c r="J790" s="162"/>
      <c r="K790" s="162"/>
      <c r="L790" s="162"/>
      <c r="M790" s="162"/>
      <c r="N790" s="162"/>
      <c r="O790" s="162"/>
      <c r="P790" s="162"/>
      <c r="Q790" s="162"/>
      <c r="R790" s="162"/>
      <c r="S790" s="162"/>
      <c r="T790" s="162"/>
      <c r="U790" s="162"/>
      <c r="V790" s="162"/>
      <c r="W790" s="162"/>
      <c r="X790" s="162"/>
      <c r="Y790" s="173"/>
      <c r="Z790" s="173"/>
      <c r="AA790" s="173"/>
      <c r="AB790" s="162"/>
    </row>
    <row r="791" spans="1:28" ht="15.75" x14ac:dyDescent="0.25">
      <c r="A791" s="162"/>
      <c r="B791" s="162"/>
      <c r="C791" s="162"/>
      <c r="D791" s="162"/>
      <c r="E791" s="162"/>
      <c r="F791" s="162"/>
      <c r="G791" s="162"/>
      <c r="H791" s="162"/>
      <c r="I791" s="162"/>
      <c r="J791" s="162"/>
      <c r="K791" s="162"/>
      <c r="L791" s="162"/>
      <c r="M791" s="162"/>
      <c r="N791" s="162"/>
      <c r="O791" s="162"/>
      <c r="P791" s="162"/>
      <c r="Q791" s="162"/>
      <c r="R791" s="162"/>
      <c r="S791" s="162"/>
      <c r="T791" s="162"/>
      <c r="U791" s="162"/>
      <c r="V791" s="162"/>
      <c r="W791" s="162"/>
      <c r="X791" s="162"/>
      <c r="Y791" s="173"/>
      <c r="Z791" s="173"/>
      <c r="AA791" s="173"/>
      <c r="AB791" s="162"/>
    </row>
    <row r="792" spans="1:28" ht="15.75" x14ac:dyDescent="0.25">
      <c r="A792" s="162"/>
      <c r="B792" s="162"/>
      <c r="C792" s="162"/>
      <c r="D792" s="162"/>
      <c r="E792" s="162"/>
      <c r="F792" s="162"/>
      <c r="G792" s="162"/>
      <c r="H792" s="162"/>
      <c r="I792" s="162"/>
      <c r="J792" s="162"/>
      <c r="K792" s="162"/>
      <c r="L792" s="162"/>
      <c r="M792" s="162"/>
      <c r="N792" s="162"/>
      <c r="O792" s="162"/>
      <c r="P792" s="162"/>
      <c r="Q792" s="162"/>
      <c r="R792" s="162"/>
      <c r="S792" s="162"/>
      <c r="T792" s="162"/>
      <c r="U792" s="162"/>
      <c r="V792" s="162"/>
      <c r="W792" s="162"/>
      <c r="X792" s="162"/>
      <c r="Y792" s="173"/>
      <c r="Z792" s="173"/>
      <c r="AA792" s="173"/>
      <c r="AB792" s="162"/>
    </row>
    <row r="793" spans="1:28" ht="15.75" x14ac:dyDescent="0.25">
      <c r="A793" s="162"/>
      <c r="B793" s="162"/>
      <c r="C793" s="162"/>
      <c r="D793" s="162"/>
      <c r="E793" s="162"/>
      <c r="F793" s="162"/>
      <c r="G793" s="162"/>
      <c r="H793" s="162"/>
      <c r="I793" s="162"/>
      <c r="J793" s="162"/>
      <c r="K793" s="162"/>
      <c r="L793" s="162"/>
      <c r="M793" s="162"/>
      <c r="N793" s="162"/>
      <c r="O793" s="162"/>
      <c r="P793" s="162"/>
      <c r="Q793" s="162"/>
      <c r="R793" s="162"/>
      <c r="S793" s="162"/>
      <c r="T793" s="162"/>
      <c r="U793" s="162"/>
      <c r="V793" s="162"/>
      <c r="W793" s="162"/>
      <c r="X793" s="162"/>
      <c r="Y793" s="173"/>
      <c r="Z793" s="173"/>
      <c r="AA793" s="173"/>
      <c r="AB793" s="162"/>
    </row>
    <row r="794" spans="1:28" ht="15.75" x14ac:dyDescent="0.25">
      <c r="A794" s="162"/>
      <c r="B794" s="162"/>
      <c r="C794" s="162"/>
      <c r="D794" s="162"/>
      <c r="E794" s="162"/>
      <c r="F794" s="162"/>
      <c r="G794" s="162"/>
      <c r="H794" s="162"/>
      <c r="I794" s="162"/>
      <c r="J794" s="162"/>
      <c r="K794" s="162"/>
      <c r="L794" s="162"/>
      <c r="M794" s="162"/>
      <c r="N794" s="162"/>
      <c r="O794" s="162"/>
      <c r="P794" s="162"/>
      <c r="Q794" s="162"/>
      <c r="R794" s="162"/>
      <c r="S794" s="162"/>
      <c r="T794" s="162"/>
      <c r="U794" s="162"/>
      <c r="V794" s="162"/>
      <c r="W794" s="162"/>
      <c r="X794" s="162"/>
      <c r="Y794" s="173"/>
      <c r="Z794" s="173"/>
      <c r="AA794" s="173"/>
      <c r="AB794" s="162"/>
    </row>
    <row r="795" spans="1:28" ht="15.75" x14ac:dyDescent="0.25">
      <c r="A795" s="162"/>
      <c r="B795" s="162"/>
      <c r="C795" s="162"/>
      <c r="D795" s="162"/>
      <c r="E795" s="162"/>
      <c r="F795" s="162"/>
      <c r="G795" s="162"/>
      <c r="H795" s="162"/>
      <c r="I795" s="162"/>
      <c r="J795" s="162"/>
      <c r="K795" s="162"/>
      <c r="L795" s="162"/>
      <c r="M795" s="162"/>
      <c r="N795" s="162"/>
      <c r="O795" s="162"/>
      <c r="P795" s="162"/>
      <c r="Q795" s="162"/>
      <c r="R795" s="162"/>
      <c r="S795" s="162"/>
      <c r="T795" s="162"/>
      <c r="U795" s="162"/>
      <c r="V795" s="162"/>
      <c r="W795" s="162"/>
      <c r="X795" s="162"/>
      <c r="Y795" s="173"/>
      <c r="Z795" s="173"/>
      <c r="AA795" s="173"/>
      <c r="AB795" s="162"/>
    </row>
    <row r="796" spans="1:28" ht="15.75" x14ac:dyDescent="0.25">
      <c r="A796" s="162"/>
      <c r="B796" s="162"/>
      <c r="C796" s="162"/>
      <c r="D796" s="162"/>
      <c r="E796" s="162"/>
      <c r="F796" s="162"/>
      <c r="G796" s="162"/>
      <c r="H796" s="162"/>
      <c r="I796" s="162"/>
      <c r="J796" s="162"/>
      <c r="K796" s="162"/>
      <c r="L796" s="162"/>
      <c r="M796" s="162"/>
      <c r="N796" s="162"/>
      <c r="O796" s="162"/>
      <c r="P796" s="162"/>
      <c r="Q796" s="162"/>
      <c r="R796" s="162"/>
      <c r="S796" s="162"/>
      <c r="T796" s="162"/>
      <c r="U796" s="162"/>
      <c r="V796" s="162"/>
      <c r="W796" s="162"/>
      <c r="X796" s="162"/>
      <c r="Y796" s="173"/>
      <c r="Z796" s="173"/>
      <c r="AA796" s="173"/>
      <c r="AB796" s="162"/>
    </row>
    <row r="797" spans="1:28" ht="15.75" x14ac:dyDescent="0.25">
      <c r="A797" s="162"/>
      <c r="B797" s="162"/>
      <c r="C797" s="162"/>
      <c r="D797" s="162"/>
      <c r="E797" s="162"/>
      <c r="F797" s="162"/>
      <c r="G797" s="162"/>
      <c r="H797" s="162"/>
      <c r="I797" s="162"/>
      <c r="J797" s="162"/>
      <c r="K797" s="162"/>
      <c r="L797" s="162"/>
      <c r="M797" s="162"/>
      <c r="N797" s="162"/>
      <c r="O797" s="162"/>
      <c r="P797" s="162"/>
      <c r="Q797" s="162"/>
      <c r="R797" s="162"/>
      <c r="S797" s="162"/>
      <c r="T797" s="162"/>
      <c r="U797" s="162"/>
      <c r="V797" s="162"/>
      <c r="W797" s="162"/>
      <c r="X797" s="162"/>
      <c r="Y797" s="173"/>
      <c r="Z797" s="173"/>
      <c r="AA797" s="173"/>
      <c r="AB797" s="162"/>
    </row>
    <row r="798" spans="1:28" ht="15.75" x14ac:dyDescent="0.25">
      <c r="A798" s="162"/>
      <c r="B798" s="162"/>
      <c r="C798" s="162"/>
      <c r="D798" s="162"/>
      <c r="E798" s="162"/>
      <c r="F798" s="162"/>
      <c r="G798" s="162"/>
      <c r="H798" s="162"/>
      <c r="I798" s="162"/>
      <c r="J798" s="162"/>
      <c r="K798" s="162"/>
      <c r="L798" s="162"/>
      <c r="M798" s="162"/>
      <c r="N798" s="162"/>
      <c r="O798" s="162"/>
      <c r="P798" s="162"/>
      <c r="Q798" s="162"/>
      <c r="R798" s="162"/>
      <c r="S798" s="162"/>
      <c r="T798" s="162"/>
      <c r="U798" s="162"/>
      <c r="V798" s="162"/>
      <c r="W798" s="162"/>
      <c r="X798" s="162"/>
      <c r="Y798" s="173"/>
      <c r="Z798" s="173"/>
      <c r="AA798" s="173"/>
      <c r="AB798" s="162"/>
    </row>
    <row r="799" spans="1:28" ht="15.75" x14ac:dyDescent="0.25">
      <c r="A799" s="162"/>
      <c r="B799" s="162"/>
      <c r="C799" s="162"/>
      <c r="D799" s="162"/>
      <c r="E799" s="162"/>
      <c r="F799" s="162"/>
      <c r="G799" s="162"/>
      <c r="H799" s="162"/>
      <c r="I799" s="162"/>
      <c r="J799" s="162"/>
      <c r="K799" s="162"/>
      <c r="L799" s="162"/>
      <c r="M799" s="162"/>
      <c r="N799" s="162"/>
      <c r="O799" s="162"/>
      <c r="P799" s="162"/>
      <c r="Q799" s="162"/>
      <c r="R799" s="162"/>
      <c r="S799" s="162"/>
      <c r="T799" s="162"/>
      <c r="U799" s="162"/>
      <c r="V799" s="162"/>
      <c r="W799" s="162"/>
      <c r="X799" s="162"/>
      <c r="Y799" s="173"/>
      <c r="Z799" s="173"/>
      <c r="AA799" s="173"/>
      <c r="AB799" s="162"/>
    </row>
    <row r="800" spans="1:28" ht="15.75" x14ac:dyDescent="0.25">
      <c r="A800" s="162"/>
      <c r="B800" s="162"/>
      <c r="C800" s="162"/>
      <c r="D800" s="162"/>
      <c r="E800" s="162"/>
      <c r="F800" s="162"/>
      <c r="G800" s="162"/>
      <c r="H800" s="162"/>
      <c r="I800" s="162"/>
      <c r="J800" s="162"/>
      <c r="K800" s="162"/>
      <c r="L800" s="162"/>
      <c r="M800" s="162"/>
      <c r="N800" s="162"/>
      <c r="O800" s="162"/>
      <c r="P800" s="162"/>
      <c r="Q800" s="162"/>
      <c r="R800" s="162"/>
      <c r="S800" s="162"/>
      <c r="T800" s="162"/>
      <c r="U800" s="162"/>
      <c r="V800" s="162"/>
      <c r="W800" s="162"/>
      <c r="X800" s="162"/>
      <c r="Y800" s="173"/>
      <c r="Z800" s="173"/>
      <c r="AA800" s="173"/>
      <c r="AB800" s="162"/>
    </row>
    <row r="801" spans="1:28" ht="15.75" x14ac:dyDescent="0.25">
      <c r="A801" s="162"/>
      <c r="B801" s="162"/>
      <c r="C801" s="162"/>
      <c r="D801" s="162"/>
      <c r="E801" s="162"/>
      <c r="F801" s="162"/>
      <c r="G801" s="162"/>
      <c r="H801" s="162"/>
      <c r="I801" s="162"/>
      <c r="J801" s="162"/>
      <c r="K801" s="162"/>
      <c r="L801" s="162"/>
      <c r="M801" s="162"/>
      <c r="N801" s="162"/>
      <c r="O801" s="162"/>
      <c r="P801" s="162"/>
      <c r="Q801" s="162"/>
      <c r="R801" s="162"/>
      <c r="S801" s="162"/>
      <c r="T801" s="162"/>
      <c r="U801" s="162"/>
      <c r="V801" s="162"/>
      <c r="W801" s="162"/>
      <c r="X801" s="162"/>
      <c r="Y801" s="173"/>
      <c r="Z801" s="173"/>
      <c r="AA801" s="173"/>
      <c r="AB801" s="162"/>
    </row>
    <row r="802" spans="1:28" ht="15.75" x14ac:dyDescent="0.25">
      <c r="A802" s="162"/>
      <c r="B802" s="162"/>
      <c r="C802" s="162"/>
      <c r="D802" s="162"/>
      <c r="E802" s="162"/>
      <c r="F802" s="162"/>
      <c r="G802" s="162"/>
      <c r="H802" s="162"/>
      <c r="I802" s="162"/>
      <c r="J802" s="162"/>
      <c r="K802" s="162"/>
      <c r="L802" s="162"/>
      <c r="M802" s="162"/>
      <c r="N802" s="162"/>
      <c r="O802" s="162"/>
      <c r="P802" s="162"/>
      <c r="Q802" s="162"/>
      <c r="R802" s="162"/>
      <c r="S802" s="162"/>
      <c r="T802" s="162"/>
      <c r="U802" s="162"/>
      <c r="V802" s="162"/>
      <c r="W802" s="162"/>
      <c r="X802" s="162"/>
      <c r="Y802" s="173"/>
      <c r="Z802" s="173"/>
      <c r="AA802" s="173"/>
      <c r="AB802" s="162"/>
    </row>
    <row r="803" spans="1:28" ht="15.75" x14ac:dyDescent="0.25">
      <c r="A803" s="162"/>
      <c r="B803" s="162"/>
      <c r="C803" s="162"/>
      <c r="D803" s="162"/>
      <c r="E803" s="162"/>
      <c r="F803" s="162"/>
      <c r="G803" s="162"/>
      <c r="H803" s="162"/>
      <c r="I803" s="162"/>
      <c r="J803" s="162"/>
      <c r="K803" s="162"/>
      <c r="L803" s="162"/>
      <c r="M803" s="162"/>
      <c r="N803" s="162"/>
      <c r="O803" s="162"/>
      <c r="P803" s="162"/>
      <c r="Q803" s="162"/>
      <c r="R803" s="162"/>
      <c r="S803" s="162"/>
      <c r="T803" s="162"/>
      <c r="U803" s="162"/>
      <c r="V803" s="162"/>
      <c r="W803" s="162"/>
      <c r="X803" s="162"/>
      <c r="Y803" s="173"/>
      <c r="Z803" s="173"/>
      <c r="AA803" s="173"/>
      <c r="AB803" s="162"/>
    </row>
    <row r="804" spans="1:28" ht="15.75" x14ac:dyDescent="0.25">
      <c r="A804" s="162"/>
      <c r="B804" s="162"/>
      <c r="C804" s="162"/>
      <c r="D804" s="162"/>
      <c r="E804" s="162"/>
      <c r="F804" s="162"/>
      <c r="G804" s="162"/>
      <c r="H804" s="162"/>
      <c r="I804" s="162"/>
      <c r="J804" s="162"/>
      <c r="K804" s="162"/>
      <c r="L804" s="162"/>
      <c r="M804" s="162"/>
      <c r="N804" s="162"/>
      <c r="O804" s="162"/>
      <c r="P804" s="162"/>
      <c r="Q804" s="162"/>
      <c r="R804" s="162"/>
      <c r="S804" s="162"/>
      <c r="T804" s="162"/>
      <c r="U804" s="162"/>
      <c r="V804" s="162"/>
      <c r="W804" s="162"/>
      <c r="X804" s="162"/>
      <c r="Y804" s="173"/>
      <c r="Z804" s="173"/>
      <c r="AA804" s="173"/>
      <c r="AB804" s="162"/>
    </row>
    <row r="805" spans="1:28" ht="15.75" x14ac:dyDescent="0.25">
      <c r="A805" s="162"/>
      <c r="B805" s="162"/>
      <c r="C805" s="162"/>
      <c r="D805" s="162"/>
      <c r="E805" s="162"/>
      <c r="F805" s="162"/>
      <c r="G805" s="162"/>
      <c r="H805" s="162"/>
      <c r="I805" s="162"/>
      <c r="J805" s="162"/>
      <c r="K805" s="162"/>
      <c r="L805" s="162"/>
      <c r="M805" s="162"/>
      <c r="N805" s="162"/>
      <c r="O805" s="162"/>
      <c r="P805" s="162"/>
      <c r="Q805" s="162"/>
      <c r="R805" s="162"/>
      <c r="S805" s="162"/>
      <c r="T805" s="162"/>
      <c r="U805" s="162"/>
      <c r="V805" s="162"/>
      <c r="W805" s="162"/>
      <c r="X805" s="162"/>
      <c r="Y805" s="173"/>
      <c r="Z805" s="173"/>
      <c r="AA805" s="173"/>
      <c r="AB805" s="162"/>
    </row>
    <row r="806" spans="1:28" ht="15.75" x14ac:dyDescent="0.25">
      <c r="A806" s="162"/>
      <c r="B806" s="162"/>
      <c r="C806" s="162"/>
      <c r="D806" s="162"/>
      <c r="E806" s="162"/>
      <c r="F806" s="162"/>
      <c r="G806" s="162"/>
      <c r="H806" s="162"/>
      <c r="I806" s="162"/>
      <c r="J806" s="162"/>
      <c r="K806" s="162"/>
      <c r="L806" s="162"/>
      <c r="M806" s="162"/>
      <c r="N806" s="162"/>
      <c r="O806" s="162"/>
      <c r="P806" s="162"/>
      <c r="Q806" s="162"/>
      <c r="R806" s="162"/>
      <c r="S806" s="162"/>
      <c r="T806" s="162"/>
      <c r="U806" s="162"/>
      <c r="V806" s="162"/>
      <c r="W806" s="162"/>
      <c r="X806" s="162"/>
      <c r="Y806" s="173"/>
      <c r="Z806" s="173"/>
      <c r="AA806" s="173"/>
      <c r="AB806" s="162"/>
    </row>
    <row r="807" spans="1:28" ht="15.75" x14ac:dyDescent="0.25">
      <c r="A807" s="162"/>
      <c r="B807" s="162"/>
      <c r="C807" s="162"/>
      <c r="D807" s="162"/>
      <c r="E807" s="162"/>
      <c r="F807" s="162"/>
      <c r="G807" s="162"/>
      <c r="H807" s="162"/>
      <c r="I807" s="162"/>
      <c r="J807" s="162"/>
      <c r="K807" s="162"/>
      <c r="L807" s="162"/>
      <c r="M807" s="162"/>
      <c r="N807" s="162"/>
      <c r="O807" s="162"/>
      <c r="P807" s="162"/>
      <c r="Q807" s="162"/>
      <c r="R807" s="162"/>
      <c r="S807" s="162"/>
      <c r="T807" s="162"/>
      <c r="U807" s="162"/>
      <c r="V807" s="162"/>
      <c r="W807" s="162"/>
      <c r="X807" s="162"/>
      <c r="Y807" s="173"/>
      <c r="Z807" s="173"/>
      <c r="AA807" s="173"/>
      <c r="AB807" s="162"/>
    </row>
    <row r="808" spans="1:28" ht="15.75" x14ac:dyDescent="0.25">
      <c r="A808" s="162"/>
      <c r="B808" s="162"/>
      <c r="C808" s="162"/>
      <c r="D808" s="162"/>
      <c r="E808" s="162"/>
      <c r="F808" s="162"/>
      <c r="G808" s="162"/>
      <c r="H808" s="162"/>
      <c r="I808" s="162"/>
      <c r="J808" s="162"/>
      <c r="K808" s="162"/>
      <c r="L808" s="162"/>
      <c r="M808" s="162"/>
      <c r="N808" s="162"/>
      <c r="O808" s="162"/>
      <c r="P808" s="162"/>
      <c r="Q808" s="162"/>
      <c r="R808" s="162"/>
      <c r="S808" s="162"/>
      <c r="T808" s="162"/>
      <c r="U808" s="162"/>
      <c r="V808" s="162"/>
      <c r="W808" s="162"/>
      <c r="X808" s="162"/>
      <c r="Y808" s="173"/>
      <c r="Z808" s="173"/>
      <c r="AA808" s="173"/>
      <c r="AB808" s="162"/>
    </row>
    <row r="809" spans="1:28" ht="15.75" x14ac:dyDescent="0.25">
      <c r="A809" s="162"/>
      <c r="B809" s="162"/>
      <c r="C809" s="162"/>
      <c r="D809" s="162"/>
      <c r="E809" s="162"/>
      <c r="F809" s="162"/>
      <c r="G809" s="162"/>
      <c r="H809" s="162"/>
      <c r="I809" s="162"/>
      <c r="J809" s="162"/>
      <c r="K809" s="162"/>
      <c r="L809" s="162"/>
      <c r="M809" s="162"/>
      <c r="N809" s="162"/>
      <c r="O809" s="162"/>
      <c r="P809" s="162"/>
      <c r="Q809" s="162"/>
      <c r="R809" s="162"/>
      <c r="S809" s="162"/>
      <c r="T809" s="162"/>
      <c r="U809" s="162"/>
      <c r="V809" s="162"/>
      <c r="W809" s="162"/>
      <c r="X809" s="162"/>
      <c r="Y809" s="173"/>
      <c r="Z809" s="173"/>
      <c r="AA809" s="173"/>
      <c r="AB809" s="162"/>
    </row>
    <row r="810" spans="1:28" ht="15.75" x14ac:dyDescent="0.25">
      <c r="A810" s="162"/>
      <c r="B810" s="162"/>
      <c r="C810" s="162"/>
      <c r="D810" s="162"/>
      <c r="E810" s="162"/>
      <c r="F810" s="162"/>
      <c r="G810" s="162"/>
      <c r="H810" s="162"/>
      <c r="I810" s="162"/>
      <c r="J810" s="162"/>
      <c r="K810" s="162"/>
      <c r="L810" s="162"/>
      <c r="M810" s="162"/>
      <c r="N810" s="162"/>
      <c r="O810" s="162"/>
      <c r="P810" s="162"/>
      <c r="Q810" s="162"/>
      <c r="R810" s="162"/>
      <c r="S810" s="162"/>
      <c r="T810" s="162"/>
      <c r="U810" s="162"/>
      <c r="V810" s="162"/>
      <c r="W810" s="162"/>
      <c r="X810" s="162"/>
      <c r="Y810" s="173"/>
      <c r="Z810" s="173"/>
      <c r="AA810" s="173"/>
      <c r="AB810" s="162"/>
    </row>
    <row r="811" spans="1:28" ht="15.75" x14ac:dyDescent="0.25">
      <c r="A811" s="162"/>
      <c r="B811" s="162"/>
      <c r="C811" s="162"/>
      <c r="D811" s="162"/>
      <c r="E811" s="162"/>
      <c r="F811" s="162"/>
      <c r="G811" s="162"/>
      <c r="H811" s="162"/>
      <c r="I811" s="162"/>
      <c r="J811" s="162"/>
      <c r="K811" s="162"/>
      <c r="L811" s="162"/>
      <c r="M811" s="162"/>
      <c r="N811" s="162"/>
      <c r="O811" s="162"/>
      <c r="P811" s="162"/>
      <c r="Q811" s="162"/>
      <c r="R811" s="162"/>
      <c r="S811" s="162"/>
      <c r="T811" s="162"/>
      <c r="U811" s="162"/>
      <c r="V811" s="162"/>
      <c r="W811" s="162"/>
      <c r="X811" s="162"/>
      <c r="Y811" s="173"/>
      <c r="Z811" s="173"/>
      <c r="AA811" s="173"/>
      <c r="AB811" s="162"/>
    </row>
    <row r="812" spans="1:28" ht="15.75" x14ac:dyDescent="0.25">
      <c r="A812" s="162"/>
      <c r="B812" s="162"/>
      <c r="C812" s="162"/>
      <c r="D812" s="162"/>
      <c r="E812" s="162"/>
      <c r="F812" s="162"/>
      <c r="G812" s="162"/>
      <c r="H812" s="162"/>
      <c r="I812" s="162"/>
      <c r="J812" s="162"/>
      <c r="K812" s="162"/>
      <c r="L812" s="162"/>
      <c r="M812" s="162"/>
      <c r="N812" s="162"/>
      <c r="O812" s="162"/>
      <c r="P812" s="162"/>
      <c r="Q812" s="162"/>
      <c r="R812" s="162"/>
      <c r="S812" s="162"/>
      <c r="T812" s="162"/>
      <c r="U812" s="162"/>
      <c r="V812" s="162"/>
      <c r="W812" s="162"/>
      <c r="X812" s="162"/>
      <c r="Y812" s="173"/>
      <c r="Z812" s="173"/>
      <c r="AA812" s="173"/>
      <c r="AB812" s="162"/>
    </row>
    <row r="813" spans="1:28" ht="15.75" x14ac:dyDescent="0.25">
      <c r="A813" s="162"/>
      <c r="B813" s="162"/>
      <c r="C813" s="162"/>
      <c r="D813" s="162"/>
      <c r="E813" s="162"/>
      <c r="F813" s="162"/>
      <c r="G813" s="162"/>
      <c r="H813" s="162"/>
      <c r="I813" s="162"/>
      <c r="J813" s="162"/>
      <c r="K813" s="162"/>
      <c r="L813" s="162"/>
      <c r="M813" s="162"/>
      <c r="N813" s="162"/>
      <c r="O813" s="162"/>
      <c r="P813" s="162"/>
      <c r="Q813" s="162"/>
      <c r="R813" s="162"/>
      <c r="S813" s="162"/>
      <c r="T813" s="162"/>
      <c r="U813" s="162"/>
      <c r="V813" s="162"/>
      <c r="W813" s="162"/>
      <c r="X813" s="162"/>
      <c r="Y813" s="173"/>
      <c r="Z813" s="173"/>
      <c r="AA813" s="173"/>
      <c r="AB813" s="162"/>
    </row>
    <row r="814" spans="1:28" ht="15.75" x14ac:dyDescent="0.25">
      <c r="A814" s="162"/>
      <c r="B814" s="162"/>
      <c r="C814" s="162"/>
      <c r="D814" s="162"/>
      <c r="E814" s="162"/>
      <c r="F814" s="162"/>
      <c r="G814" s="162"/>
      <c r="H814" s="162"/>
      <c r="I814" s="162"/>
      <c r="J814" s="162"/>
      <c r="K814" s="162"/>
      <c r="L814" s="162"/>
      <c r="M814" s="162"/>
      <c r="N814" s="162"/>
      <c r="O814" s="162"/>
      <c r="P814" s="162"/>
      <c r="Q814" s="162"/>
      <c r="R814" s="162"/>
      <c r="S814" s="162"/>
      <c r="T814" s="162"/>
      <c r="U814" s="162"/>
      <c r="V814" s="162"/>
      <c r="W814" s="162"/>
      <c r="X814" s="162"/>
      <c r="Y814" s="173"/>
      <c r="Z814" s="173"/>
      <c r="AA814" s="173"/>
      <c r="AB814" s="162"/>
    </row>
    <row r="815" spans="1:28" ht="15.75" x14ac:dyDescent="0.25">
      <c r="A815" s="162"/>
      <c r="B815" s="162"/>
      <c r="C815" s="162"/>
      <c r="D815" s="162"/>
      <c r="E815" s="162"/>
      <c r="F815" s="162"/>
      <c r="G815" s="162"/>
      <c r="H815" s="162"/>
      <c r="I815" s="162"/>
      <c r="J815" s="162"/>
      <c r="K815" s="162"/>
      <c r="L815" s="162"/>
      <c r="M815" s="162"/>
      <c r="N815" s="162"/>
      <c r="O815" s="162"/>
      <c r="P815" s="162"/>
      <c r="Q815" s="162"/>
      <c r="R815" s="162"/>
      <c r="S815" s="162"/>
      <c r="T815" s="162"/>
      <c r="U815" s="162"/>
      <c r="V815" s="162"/>
      <c r="W815" s="162"/>
      <c r="X815" s="162"/>
      <c r="Y815" s="173"/>
      <c r="Z815" s="173"/>
      <c r="AA815" s="173"/>
      <c r="AB815" s="162"/>
    </row>
    <row r="816" spans="1:28" ht="15.75" x14ac:dyDescent="0.25">
      <c r="A816" s="162"/>
      <c r="B816" s="162"/>
      <c r="C816" s="162"/>
      <c r="D816" s="162"/>
      <c r="E816" s="162"/>
      <c r="F816" s="162"/>
      <c r="G816" s="162"/>
      <c r="H816" s="162"/>
      <c r="I816" s="162"/>
      <c r="J816" s="162"/>
      <c r="K816" s="162"/>
      <c r="L816" s="162"/>
      <c r="M816" s="162"/>
      <c r="N816" s="162"/>
      <c r="O816" s="162"/>
      <c r="P816" s="162"/>
      <c r="Q816" s="162"/>
      <c r="R816" s="162"/>
      <c r="S816" s="162"/>
      <c r="T816" s="162"/>
      <c r="U816" s="162"/>
      <c r="V816" s="162"/>
      <c r="W816" s="162"/>
      <c r="X816" s="162"/>
      <c r="Y816" s="173"/>
      <c r="Z816" s="173"/>
      <c r="AA816" s="173"/>
      <c r="AB816" s="162"/>
    </row>
    <row r="817" spans="1:28" ht="15.75" x14ac:dyDescent="0.25">
      <c r="A817" s="162"/>
      <c r="B817" s="162"/>
      <c r="C817" s="162"/>
      <c r="D817" s="162"/>
      <c r="E817" s="162"/>
      <c r="F817" s="162"/>
      <c r="G817" s="162"/>
      <c r="H817" s="162"/>
      <c r="I817" s="162"/>
      <c r="J817" s="162"/>
      <c r="K817" s="162"/>
      <c r="L817" s="162"/>
      <c r="M817" s="162"/>
      <c r="N817" s="162"/>
      <c r="O817" s="162"/>
      <c r="P817" s="162"/>
      <c r="Q817" s="162"/>
      <c r="R817" s="162"/>
      <c r="S817" s="162"/>
      <c r="T817" s="162"/>
      <c r="U817" s="162"/>
      <c r="V817" s="162"/>
      <c r="W817" s="162"/>
      <c r="X817" s="162"/>
      <c r="Y817" s="173"/>
      <c r="Z817" s="173"/>
      <c r="AA817" s="173"/>
      <c r="AB817" s="162"/>
    </row>
    <row r="818" spans="1:28" ht="15.75" x14ac:dyDescent="0.25">
      <c r="A818" s="162"/>
      <c r="B818" s="162"/>
      <c r="C818" s="162"/>
      <c r="D818" s="162"/>
      <c r="E818" s="162"/>
      <c r="F818" s="162"/>
      <c r="G818" s="162"/>
      <c r="H818" s="162"/>
      <c r="I818" s="162"/>
      <c r="J818" s="162"/>
      <c r="K818" s="162"/>
      <c r="L818" s="162"/>
      <c r="M818" s="162"/>
      <c r="N818" s="162"/>
      <c r="O818" s="162"/>
      <c r="P818" s="162"/>
      <c r="Q818" s="162"/>
      <c r="R818" s="162"/>
      <c r="S818" s="162"/>
      <c r="T818" s="162"/>
      <c r="U818" s="162"/>
      <c r="V818" s="162"/>
      <c r="W818" s="162"/>
      <c r="X818" s="162"/>
      <c r="Y818" s="173"/>
      <c r="Z818" s="173"/>
      <c r="AA818" s="173"/>
      <c r="AB818" s="162"/>
    </row>
    <row r="819" spans="1:28" ht="15.75" x14ac:dyDescent="0.25">
      <c r="A819" s="162"/>
      <c r="B819" s="162"/>
      <c r="C819" s="162"/>
      <c r="D819" s="162"/>
      <c r="E819" s="162"/>
      <c r="F819" s="162"/>
      <c r="G819" s="162"/>
      <c r="H819" s="162"/>
      <c r="I819" s="162"/>
      <c r="J819" s="162"/>
      <c r="K819" s="162"/>
      <c r="L819" s="162"/>
      <c r="M819" s="162"/>
      <c r="N819" s="162"/>
      <c r="O819" s="162"/>
      <c r="P819" s="162"/>
      <c r="Q819" s="162"/>
      <c r="R819" s="162"/>
      <c r="S819" s="162"/>
      <c r="T819" s="162"/>
      <c r="U819" s="162"/>
      <c r="V819" s="162"/>
      <c r="W819" s="162"/>
      <c r="X819" s="162"/>
      <c r="Y819" s="173"/>
      <c r="Z819" s="173"/>
      <c r="AA819" s="173"/>
      <c r="AB819" s="162"/>
    </row>
    <row r="820" spans="1:28" ht="15.75" x14ac:dyDescent="0.25">
      <c r="A820" s="162"/>
      <c r="B820" s="162"/>
      <c r="C820" s="162"/>
      <c r="D820" s="162"/>
      <c r="E820" s="162"/>
      <c r="F820" s="162"/>
      <c r="G820" s="162"/>
      <c r="H820" s="162"/>
      <c r="I820" s="162"/>
      <c r="J820" s="162"/>
      <c r="K820" s="162"/>
      <c r="L820" s="162"/>
      <c r="M820" s="162"/>
      <c r="N820" s="162"/>
      <c r="O820" s="162"/>
      <c r="P820" s="162"/>
      <c r="Q820" s="162"/>
      <c r="R820" s="162"/>
      <c r="S820" s="162"/>
      <c r="T820" s="162"/>
      <c r="U820" s="162"/>
      <c r="V820" s="162"/>
      <c r="W820" s="162"/>
      <c r="X820" s="162"/>
      <c r="Y820" s="173"/>
      <c r="Z820" s="173"/>
      <c r="AA820" s="173"/>
      <c r="AB820" s="162"/>
    </row>
    <row r="821" spans="1:28" ht="15.75" x14ac:dyDescent="0.25">
      <c r="A821" s="162"/>
      <c r="B821" s="162"/>
      <c r="C821" s="162"/>
      <c r="D821" s="162"/>
      <c r="E821" s="162"/>
      <c r="F821" s="162"/>
      <c r="G821" s="162"/>
      <c r="H821" s="162"/>
      <c r="I821" s="162"/>
      <c r="J821" s="162"/>
      <c r="K821" s="162"/>
      <c r="L821" s="162"/>
      <c r="M821" s="162"/>
      <c r="N821" s="162"/>
      <c r="O821" s="162"/>
      <c r="P821" s="162"/>
      <c r="Q821" s="162"/>
      <c r="R821" s="162"/>
      <c r="S821" s="162"/>
      <c r="T821" s="162"/>
      <c r="U821" s="162"/>
      <c r="V821" s="162"/>
      <c r="W821" s="162"/>
      <c r="X821" s="162"/>
      <c r="Y821" s="173"/>
      <c r="Z821" s="173"/>
      <c r="AA821" s="173"/>
      <c r="AB821" s="162"/>
    </row>
    <row r="822" spans="1:28" ht="15.75" x14ac:dyDescent="0.25">
      <c r="A822" s="162"/>
      <c r="B822" s="162"/>
      <c r="C822" s="162"/>
      <c r="D822" s="162"/>
      <c r="E822" s="162"/>
      <c r="F822" s="162"/>
      <c r="G822" s="162"/>
      <c r="H822" s="162"/>
      <c r="I822" s="162"/>
      <c r="J822" s="162"/>
      <c r="K822" s="162"/>
      <c r="L822" s="162"/>
      <c r="M822" s="162"/>
      <c r="N822" s="162"/>
      <c r="O822" s="162"/>
      <c r="P822" s="162"/>
      <c r="Q822" s="162"/>
      <c r="R822" s="162"/>
      <c r="S822" s="162"/>
      <c r="T822" s="162"/>
      <c r="U822" s="162"/>
      <c r="V822" s="162"/>
      <c r="W822" s="162"/>
      <c r="X822" s="162"/>
      <c r="Y822" s="173"/>
      <c r="Z822" s="173"/>
      <c r="AA822" s="173"/>
      <c r="AB822" s="162"/>
    </row>
    <row r="823" spans="1:28" ht="15.75" x14ac:dyDescent="0.25">
      <c r="A823" s="162"/>
      <c r="B823" s="162"/>
      <c r="C823" s="162"/>
      <c r="D823" s="162"/>
      <c r="E823" s="162"/>
      <c r="F823" s="162"/>
      <c r="G823" s="162"/>
      <c r="H823" s="162"/>
      <c r="I823" s="162"/>
      <c r="J823" s="162"/>
      <c r="K823" s="162"/>
      <c r="L823" s="162"/>
      <c r="M823" s="162"/>
      <c r="N823" s="162"/>
      <c r="O823" s="162"/>
      <c r="P823" s="162"/>
      <c r="Q823" s="162"/>
      <c r="R823" s="162"/>
      <c r="S823" s="162"/>
      <c r="T823" s="162"/>
      <c r="U823" s="162"/>
      <c r="V823" s="162"/>
      <c r="W823" s="162"/>
      <c r="X823" s="162"/>
      <c r="Y823" s="173"/>
      <c r="Z823" s="173"/>
      <c r="AA823" s="173"/>
      <c r="AB823" s="162"/>
    </row>
    <row r="824" spans="1:28" ht="15.75" x14ac:dyDescent="0.25">
      <c r="A824" s="162"/>
      <c r="B824" s="162"/>
      <c r="C824" s="162"/>
      <c r="D824" s="162"/>
      <c r="E824" s="162"/>
      <c r="F824" s="162"/>
      <c r="G824" s="162"/>
      <c r="H824" s="162"/>
      <c r="I824" s="162"/>
      <c r="J824" s="162"/>
      <c r="K824" s="162"/>
      <c r="L824" s="162"/>
      <c r="M824" s="162"/>
      <c r="N824" s="162"/>
      <c r="O824" s="162"/>
      <c r="P824" s="162"/>
      <c r="Q824" s="162"/>
      <c r="R824" s="162"/>
      <c r="S824" s="162"/>
      <c r="T824" s="162"/>
      <c r="U824" s="162"/>
      <c r="V824" s="162"/>
      <c r="W824" s="162"/>
      <c r="X824" s="162"/>
      <c r="Y824" s="173"/>
      <c r="Z824" s="173"/>
      <c r="AA824" s="173"/>
      <c r="AB824" s="162"/>
    </row>
    <row r="825" spans="1:28" ht="15.75" x14ac:dyDescent="0.25">
      <c r="A825" s="162"/>
      <c r="B825" s="162"/>
      <c r="C825" s="162"/>
      <c r="D825" s="162"/>
      <c r="E825" s="162"/>
      <c r="F825" s="162"/>
      <c r="G825" s="162"/>
      <c r="H825" s="162"/>
      <c r="I825" s="162"/>
      <c r="J825" s="162"/>
      <c r="K825" s="162"/>
      <c r="L825" s="162"/>
      <c r="M825" s="162"/>
      <c r="N825" s="162"/>
      <c r="O825" s="162"/>
      <c r="P825" s="162"/>
      <c r="Q825" s="162"/>
      <c r="R825" s="162"/>
      <c r="S825" s="162"/>
      <c r="T825" s="162"/>
      <c r="U825" s="162"/>
      <c r="V825" s="162"/>
      <c r="W825" s="162"/>
      <c r="X825" s="162"/>
      <c r="Y825" s="173"/>
      <c r="Z825" s="173"/>
      <c r="AA825" s="173"/>
      <c r="AB825" s="162"/>
    </row>
    <row r="826" spans="1:28" ht="15.75" x14ac:dyDescent="0.25">
      <c r="A826" s="162"/>
      <c r="B826" s="162"/>
      <c r="C826" s="162"/>
      <c r="D826" s="162"/>
      <c r="E826" s="162"/>
      <c r="F826" s="162"/>
      <c r="G826" s="162"/>
      <c r="H826" s="162"/>
      <c r="I826" s="162"/>
      <c r="J826" s="162"/>
      <c r="K826" s="162"/>
      <c r="L826" s="162"/>
      <c r="M826" s="162"/>
      <c r="N826" s="162"/>
      <c r="O826" s="162"/>
      <c r="P826" s="162"/>
      <c r="Q826" s="162"/>
      <c r="R826" s="162"/>
      <c r="S826" s="162"/>
      <c r="T826" s="162"/>
      <c r="U826" s="162"/>
      <c r="V826" s="162"/>
      <c r="W826" s="162"/>
      <c r="X826" s="162"/>
      <c r="Y826" s="173"/>
      <c r="Z826" s="173"/>
      <c r="AA826" s="173"/>
      <c r="AB826" s="162"/>
    </row>
    <row r="827" spans="1:28" ht="15.75" x14ac:dyDescent="0.25">
      <c r="A827" s="162"/>
      <c r="B827" s="162"/>
      <c r="C827" s="162"/>
      <c r="D827" s="162"/>
      <c r="E827" s="162"/>
      <c r="F827" s="162"/>
      <c r="G827" s="162"/>
      <c r="H827" s="162"/>
      <c r="I827" s="162"/>
      <c r="J827" s="162"/>
      <c r="K827" s="162"/>
      <c r="L827" s="162"/>
      <c r="M827" s="162"/>
      <c r="N827" s="162"/>
      <c r="O827" s="162"/>
      <c r="P827" s="162"/>
      <c r="Q827" s="162"/>
      <c r="R827" s="162"/>
      <c r="S827" s="162"/>
      <c r="T827" s="162"/>
      <c r="U827" s="162"/>
      <c r="V827" s="162"/>
      <c r="W827" s="162"/>
      <c r="X827" s="162"/>
      <c r="Y827" s="173"/>
      <c r="Z827" s="173"/>
      <c r="AA827" s="173"/>
      <c r="AB827" s="162"/>
    </row>
    <row r="828" spans="1:28" ht="15.75" x14ac:dyDescent="0.25">
      <c r="A828" s="162"/>
      <c r="B828" s="162"/>
      <c r="C828" s="162"/>
      <c r="D828" s="162"/>
      <c r="E828" s="162"/>
      <c r="F828" s="162"/>
      <c r="G828" s="162"/>
      <c r="H828" s="162"/>
      <c r="I828" s="162"/>
      <c r="J828" s="162"/>
      <c r="K828" s="162"/>
      <c r="L828" s="162"/>
      <c r="M828" s="162"/>
      <c r="N828" s="162"/>
      <c r="O828" s="162"/>
      <c r="P828" s="162"/>
      <c r="Q828" s="162"/>
      <c r="R828" s="162"/>
      <c r="S828" s="162"/>
      <c r="T828" s="162"/>
      <c r="U828" s="162"/>
      <c r="V828" s="162"/>
      <c r="W828" s="162"/>
      <c r="X828" s="162"/>
      <c r="Y828" s="173"/>
      <c r="Z828" s="173"/>
      <c r="AA828" s="173"/>
      <c r="AB828" s="162"/>
    </row>
    <row r="829" spans="1:28" ht="15.75" x14ac:dyDescent="0.25">
      <c r="A829" s="162"/>
      <c r="B829" s="162"/>
      <c r="C829" s="162"/>
      <c r="D829" s="162"/>
      <c r="E829" s="162"/>
      <c r="F829" s="162"/>
      <c r="G829" s="162"/>
      <c r="H829" s="162"/>
      <c r="I829" s="162"/>
      <c r="J829" s="162"/>
      <c r="K829" s="162"/>
      <c r="L829" s="162"/>
      <c r="M829" s="162"/>
      <c r="N829" s="162"/>
      <c r="O829" s="162"/>
      <c r="P829" s="162"/>
      <c r="Q829" s="162"/>
      <c r="R829" s="162"/>
      <c r="S829" s="162"/>
      <c r="T829" s="162"/>
      <c r="U829" s="162"/>
      <c r="V829" s="162"/>
      <c r="W829" s="162"/>
      <c r="X829" s="162"/>
      <c r="Y829" s="173"/>
      <c r="Z829" s="173"/>
      <c r="AA829" s="173"/>
      <c r="AB829" s="162"/>
    </row>
    <row r="830" spans="1:28" ht="15.75" x14ac:dyDescent="0.25">
      <c r="A830" s="162"/>
      <c r="B830" s="162"/>
      <c r="C830" s="162"/>
      <c r="D830" s="162"/>
      <c r="E830" s="162"/>
      <c r="F830" s="162"/>
      <c r="G830" s="162"/>
      <c r="H830" s="162"/>
      <c r="I830" s="162"/>
      <c r="J830" s="162"/>
      <c r="K830" s="162"/>
      <c r="L830" s="162"/>
      <c r="M830" s="162"/>
      <c r="N830" s="162"/>
      <c r="O830" s="162"/>
      <c r="P830" s="162"/>
      <c r="Q830" s="162"/>
      <c r="R830" s="162"/>
      <c r="S830" s="162"/>
      <c r="T830" s="162"/>
      <c r="U830" s="162"/>
      <c r="V830" s="162"/>
      <c r="W830" s="162"/>
      <c r="X830" s="162"/>
      <c r="Y830" s="173"/>
      <c r="Z830" s="173"/>
      <c r="AA830" s="173"/>
      <c r="AB830" s="162"/>
    </row>
    <row r="831" spans="1:28" ht="15.75" x14ac:dyDescent="0.25">
      <c r="A831" s="162"/>
      <c r="B831" s="162"/>
      <c r="C831" s="162"/>
      <c r="D831" s="162"/>
      <c r="E831" s="162"/>
      <c r="F831" s="162"/>
      <c r="G831" s="162"/>
      <c r="H831" s="162"/>
      <c r="I831" s="162"/>
      <c r="J831" s="162"/>
      <c r="K831" s="162"/>
      <c r="L831" s="162"/>
      <c r="M831" s="162"/>
      <c r="N831" s="162"/>
      <c r="O831" s="162"/>
      <c r="P831" s="162"/>
      <c r="Q831" s="162"/>
      <c r="R831" s="162"/>
      <c r="S831" s="162"/>
      <c r="T831" s="162"/>
      <c r="U831" s="162"/>
      <c r="V831" s="162"/>
      <c r="W831" s="162"/>
      <c r="X831" s="162"/>
      <c r="Y831" s="173"/>
      <c r="Z831" s="173"/>
      <c r="AA831" s="173"/>
      <c r="AB831" s="162"/>
    </row>
    <row r="832" spans="1:28" ht="15.75" x14ac:dyDescent="0.25">
      <c r="A832" s="162"/>
      <c r="B832" s="162"/>
      <c r="C832" s="162"/>
      <c r="D832" s="162"/>
      <c r="E832" s="162"/>
      <c r="F832" s="162"/>
      <c r="G832" s="162"/>
      <c r="H832" s="162"/>
      <c r="I832" s="162"/>
      <c r="J832" s="162"/>
      <c r="K832" s="162"/>
      <c r="L832" s="162"/>
      <c r="M832" s="162"/>
      <c r="N832" s="162"/>
      <c r="O832" s="162"/>
      <c r="P832" s="162"/>
      <c r="Q832" s="162"/>
      <c r="R832" s="162"/>
      <c r="S832" s="162"/>
      <c r="T832" s="162"/>
      <c r="U832" s="162"/>
      <c r="V832" s="162"/>
      <c r="W832" s="162"/>
      <c r="X832" s="162"/>
      <c r="Y832" s="173"/>
      <c r="Z832" s="173"/>
      <c r="AA832" s="173"/>
      <c r="AB832" s="162"/>
    </row>
    <row r="833" spans="1:28" ht="15.75" x14ac:dyDescent="0.25">
      <c r="A833" s="162"/>
      <c r="B833" s="162"/>
      <c r="C833" s="162"/>
      <c r="D833" s="162"/>
      <c r="E833" s="162"/>
      <c r="F833" s="162"/>
      <c r="G833" s="162"/>
      <c r="H833" s="162"/>
      <c r="I833" s="162"/>
      <c r="J833" s="162"/>
      <c r="K833" s="162"/>
      <c r="L833" s="162"/>
      <c r="M833" s="162"/>
      <c r="N833" s="162"/>
      <c r="O833" s="162"/>
      <c r="P833" s="162"/>
      <c r="Q833" s="162"/>
      <c r="R833" s="162"/>
      <c r="S833" s="162"/>
      <c r="T833" s="162"/>
      <c r="U833" s="162"/>
      <c r="V833" s="162"/>
      <c r="W833" s="162"/>
      <c r="X833" s="162"/>
      <c r="Y833" s="173"/>
      <c r="Z833" s="173"/>
      <c r="AA833" s="173"/>
      <c r="AB833" s="162"/>
    </row>
    <row r="834" spans="1:28" ht="15.75" x14ac:dyDescent="0.25">
      <c r="A834" s="162"/>
      <c r="B834" s="162"/>
      <c r="C834" s="162"/>
      <c r="D834" s="162"/>
      <c r="E834" s="162"/>
      <c r="F834" s="162"/>
      <c r="G834" s="162"/>
      <c r="H834" s="162"/>
      <c r="I834" s="162"/>
      <c r="J834" s="162"/>
      <c r="K834" s="162"/>
      <c r="L834" s="162"/>
      <c r="M834" s="162"/>
      <c r="N834" s="162"/>
      <c r="O834" s="162"/>
      <c r="P834" s="162"/>
      <c r="Q834" s="162"/>
      <c r="R834" s="162"/>
      <c r="S834" s="162"/>
      <c r="T834" s="162"/>
      <c r="U834" s="162"/>
      <c r="V834" s="162"/>
      <c r="W834" s="162"/>
      <c r="X834" s="162"/>
      <c r="Y834" s="173"/>
      <c r="Z834" s="173"/>
      <c r="AA834" s="173"/>
      <c r="AB834" s="162"/>
    </row>
    <row r="835" spans="1:28" ht="15.75" x14ac:dyDescent="0.25">
      <c r="A835" s="162"/>
      <c r="B835" s="162"/>
      <c r="C835" s="162"/>
      <c r="D835" s="162"/>
      <c r="E835" s="162"/>
      <c r="F835" s="162"/>
      <c r="G835" s="162"/>
      <c r="H835" s="162"/>
      <c r="I835" s="162"/>
      <c r="J835" s="162"/>
      <c r="K835" s="162"/>
      <c r="L835" s="162"/>
      <c r="M835" s="162"/>
      <c r="N835" s="162"/>
      <c r="O835" s="162"/>
      <c r="P835" s="162"/>
      <c r="Q835" s="162"/>
      <c r="R835" s="162"/>
      <c r="S835" s="162"/>
      <c r="T835" s="162"/>
      <c r="U835" s="162"/>
      <c r="V835" s="162"/>
      <c r="W835" s="162"/>
      <c r="X835" s="162"/>
      <c r="Y835" s="173"/>
      <c r="Z835" s="173"/>
      <c r="AA835" s="173"/>
      <c r="AB835" s="162"/>
    </row>
    <row r="836" spans="1:28" ht="15.75" x14ac:dyDescent="0.25">
      <c r="A836" s="162"/>
      <c r="B836" s="162"/>
      <c r="C836" s="162"/>
      <c r="D836" s="162"/>
      <c r="E836" s="162"/>
      <c r="F836" s="162"/>
      <c r="G836" s="162"/>
      <c r="H836" s="162"/>
      <c r="I836" s="162"/>
      <c r="J836" s="162"/>
      <c r="K836" s="162"/>
      <c r="L836" s="162"/>
      <c r="M836" s="162"/>
      <c r="N836" s="162"/>
      <c r="O836" s="162"/>
      <c r="P836" s="162"/>
      <c r="Q836" s="162"/>
      <c r="R836" s="162"/>
      <c r="S836" s="162"/>
      <c r="T836" s="162"/>
      <c r="U836" s="162"/>
      <c r="V836" s="162"/>
      <c r="W836" s="162"/>
      <c r="X836" s="162"/>
      <c r="Y836" s="173"/>
      <c r="Z836" s="173"/>
      <c r="AA836" s="173"/>
      <c r="AB836" s="162"/>
    </row>
    <row r="837" spans="1:28" ht="15.75" x14ac:dyDescent="0.25">
      <c r="A837" s="162"/>
      <c r="B837" s="162"/>
      <c r="C837" s="162"/>
      <c r="D837" s="162"/>
      <c r="E837" s="162"/>
      <c r="F837" s="162"/>
      <c r="G837" s="162"/>
      <c r="H837" s="162"/>
      <c r="I837" s="162"/>
      <c r="J837" s="162"/>
      <c r="K837" s="162"/>
      <c r="L837" s="162"/>
      <c r="M837" s="162"/>
      <c r="N837" s="162"/>
      <c r="O837" s="162"/>
      <c r="P837" s="162"/>
      <c r="Q837" s="162"/>
      <c r="R837" s="162"/>
      <c r="S837" s="162"/>
      <c r="T837" s="162"/>
      <c r="U837" s="162"/>
      <c r="V837" s="162"/>
      <c r="W837" s="162"/>
      <c r="X837" s="162"/>
      <c r="Y837" s="173"/>
      <c r="Z837" s="173"/>
      <c r="AA837" s="173"/>
      <c r="AB837" s="162"/>
    </row>
    <row r="838" spans="1:28" ht="15.75" x14ac:dyDescent="0.25">
      <c r="A838" s="162"/>
      <c r="B838" s="162"/>
      <c r="C838" s="162"/>
      <c r="D838" s="162"/>
      <c r="E838" s="162"/>
      <c r="F838" s="162"/>
      <c r="G838" s="162"/>
      <c r="H838" s="162"/>
      <c r="I838" s="162"/>
      <c r="J838" s="162"/>
      <c r="K838" s="162"/>
      <c r="L838" s="162"/>
      <c r="M838" s="162"/>
      <c r="N838" s="162"/>
      <c r="O838" s="162"/>
      <c r="P838" s="162"/>
      <c r="Q838" s="162"/>
      <c r="R838" s="162"/>
      <c r="S838" s="162"/>
      <c r="T838" s="162"/>
      <c r="U838" s="162"/>
      <c r="V838" s="162"/>
      <c r="W838" s="162"/>
      <c r="X838" s="162"/>
      <c r="Y838" s="173"/>
      <c r="Z838" s="173"/>
      <c r="AA838" s="173"/>
      <c r="AB838" s="162"/>
    </row>
    <row r="839" spans="1:28" ht="15.75" x14ac:dyDescent="0.25">
      <c r="A839" s="162"/>
      <c r="B839" s="162"/>
      <c r="C839" s="162"/>
      <c r="D839" s="162"/>
      <c r="E839" s="162"/>
      <c r="F839" s="162"/>
      <c r="G839" s="162"/>
      <c r="H839" s="162"/>
      <c r="I839" s="162"/>
      <c r="J839" s="162"/>
      <c r="K839" s="162"/>
      <c r="L839" s="162"/>
      <c r="M839" s="162"/>
      <c r="N839" s="162"/>
      <c r="O839" s="162"/>
      <c r="P839" s="162"/>
      <c r="Q839" s="162"/>
      <c r="R839" s="162"/>
      <c r="S839" s="162"/>
      <c r="T839" s="162"/>
      <c r="U839" s="162"/>
      <c r="V839" s="162"/>
      <c r="W839" s="162"/>
      <c r="X839" s="162"/>
      <c r="Y839" s="173"/>
      <c r="Z839" s="173"/>
      <c r="AA839" s="173"/>
      <c r="AB839" s="162"/>
    </row>
    <row r="840" spans="1:28" ht="15.75" x14ac:dyDescent="0.25">
      <c r="A840" s="162"/>
      <c r="B840" s="162"/>
      <c r="C840" s="162"/>
      <c r="D840" s="162"/>
      <c r="E840" s="162"/>
      <c r="F840" s="162"/>
      <c r="G840" s="162"/>
      <c r="H840" s="162"/>
      <c r="I840" s="162"/>
      <c r="J840" s="162"/>
      <c r="K840" s="162"/>
      <c r="L840" s="162"/>
      <c r="M840" s="162"/>
      <c r="N840" s="162"/>
      <c r="O840" s="162"/>
      <c r="P840" s="162"/>
      <c r="Q840" s="162"/>
      <c r="R840" s="162"/>
      <c r="S840" s="162"/>
      <c r="T840" s="162"/>
      <c r="U840" s="162"/>
      <c r="V840" s="162"/>
      <c r="W840" s="162"/>
      <c r="X840" s="162"/>
      <c r="Y840" s="173"/>
      <c r="Z840" s="173"/>
      <c r="AA840" s="173"/>
      <c r="AB840" s="162"/>
    </row>
    <row r="841" spans="1:28" ht="15.75" x14ac:dyDescent="0.25">
      <c r="A841" s="162"/>
      <c r="B841" s="162"/>
      <c r="C841" s="162"/>
      <c r="D841" s="162"/>
      <c r="E841" s="162"/>
      <c r="F841" s="162"/>
      <c r="G841" s="162"/>
      <c r="H841" s="162"/>
      <c r="I841" s="162"/>
      <c r="J841" s="162"/>
      <c r="K841" s="162"/>
      <c r="L841" s="162"/>
      <c r="M841" s="162"/>
      <c r="N841" s="162"/>
      <c r="O841" s="162"/>
      <c r="P841" s="162"/>
      <c r="Q841" s="162"/>
      <c r="R841" s="162"/>
      <c r="S841" s="162"/>
      <c r="T841" s="162"/>
      <c r="U841" s="162"/>
      <c r="V841" s="162"/>
      <c r="W841" s="162"/>
      <c r="X841" s="162"/>
      <c r="Y841" s="173"/>
      <c r="Z841" s="173"/>
      <c r="AA841" s="173"/>
      <c r="AB841" s="162"/>
    </row>
    <row r="842" spans="1:28" ht="15.75" x14ac:dyDescent="0.25">
      <c r="A842" s="162"/>
      <c r="B842" s="162"/>
      <c r="C842" s="162"/>
      <c r="D842" s="162"/>
      <c r="E842" s="162"/>
      <c r="F842" s="162"/>
      <c r="G842" s="162"/>
      <c r="H842" s="162"/>
      <c r="I842" s="162"/>
      <c r="J842" s="162"/>
      <c r="K842" s="162"/>
      <c r="L842" s="162"/>
      <c r="M842" s="162"/>
      <c r="N842" s="162"/>
      <c r="O842" s="162"/>
      <c r="P842" s="162"/>
      <c r="Q842" s="162"/>
      <c r="R842" s="162"/>
      <c r="S842" s="162"/>
      <c r="T842" s="162"/>
      <c r="U842" s="162"/>
      <c r="V842" s="162"/>
      <c r="W842" s="162"/>
      <c r="X842" s="162"/>
      <c r="Y842" s="173"/>
      <c r="Z842" s="173"/>
      <c r="AA842" s="173"/>
      <c r="AB842" s="162"/>
    </row>
    <row r="843" spans="1:28" ht="15.75" x14ac:dyDescent="0.25">
      <c r="A843" s="162"/>
      <c r="B843" s="162"/>
      <c r="C843" s="162"/>
      <c r="D843" s="162"/>
      <c r="E843" s="162"/>
      <c r="F843" s="162"/>
      <c r="G843" s="162"/>
      <c r="H843" s="162"/>
      <c r="I843" s="162"/>
      <c r="J843" s="162"/>
      <c r="K843" s="162"/>
      <c r="L843" s="162"/>
      <c r="M843" s="162"/>
      <c r="N843" s="162"/>
      <c r="O843" s="162"/>
      <c r="P843" s="162"/>
      <c r="Q843" s="162"/>
      <c r="R843" s="162"/>
      <c r="S843" s="162"/>
      <c r="T843" s="162"/>
      <c r="U843" s="162"/>
      <c r="V843" s="162"/>
      <c r="W843" s="162"/>
      <c r="X843" s="162"/>
      <c r="Y843" s="173"/>
      <c r="Z843" s="173"/>
      <c r="AA843" s="173"/>
      <c r="AB843" s="162"/>
    </row>
    <row r="844" spans="1:28" ht="15.75" x14ac:dyDescent="0.25">
      <c r="A844" s="162"/>
      <c r="B844" s="162"/>
      <c r="C844" s="162"/>
      <c r="D844" s="162"/>
      <c r="E844" s="162"/>
      <c r="F844" s="162"/>
      <c r="G844" s="162"/>
      <c r="H844" s="162"/>
      <c r="I844" s="162"/>
      <c r="J844" s="162"/>
      <c r="K844" s="162"/>
      <c r="L844" s="162"/>
      <c r="M844" s="162"/>
      <c r="N844" s="162"/>
      <c r="O844" s="162"/>
      <c r="P844" s="162"/>
      <c r="Q844" s="162"/>
      <c r="R844" s="162"/>
      <c r="S844" s="162"/>
      <c r="T844" s="162"/>
      <c r="U844" s="162"/>
      <c r="V844" s="162"/>
      <c r="W844" s="162"/>
      <c r="X844" s="162"/>
      <c r="Y844" s="173"/>
      <c r="Z844" s="173"/>
      <c r="AA844" s="173"/>
      <c r="AB844" s="162"/>
    </row>
    <row r="845" spans="1:28" ht="15.75" x14ac:dyDescent="0.25">
      <c r="A845" s="162"/>
      <c r="B845" s="162"/>
      <c r="C845" s="162"/>
      <c r="D845" s="162"/>
      <c r="E845" s="162"/>
      <c r="F845" s="162"/>
      <c r="G845" s="162"/>
      <c r="H845" s="162"/>
      <c r="I845" s="162"/>
      <c r="J845" s="162"/>
      <c r="K845" s="162"/>
      <c r="L845" s="162"/>
      <c r="M845" s="162"/>
      <c r="N845" s="162"/>
      <c r="O845" s="162"/>
      <c r="P845" s="162"/>
      <c r="Q845" s="162"/>
      <c r="R845" s="162"/>
      <c r="S845" s="162"/>
      <c r="T845" s="162"/>
      <c r="U845" s="162"/>
      <c r="V845" s="162"/>
      <c r="W845" s="162"/>
      <c r="X845" s="162"/>
      <c r="Y845" s="173"/>
      <c r="Z845" s="173"/>
      <c r="AA845" s="173"/>
      <c r="AB845" s="162"/>
    </row>
    <row r="846" spans="1:28" ht="15.75" x14ac:dyDescent="0.25">
      <c r="A846" s="162"/>
      <c r="B846" s="162"/>
      <c r="C846" s="162"/>
      <c r="D846" s="162"/>
      <c r="E846" s="162"/>
      <c r="F846" s="162"/>
      <c r="G846" s="162"/>
      <c r="H846" s="162"/>
      <c r="I846" s="162"/>
      <c r="J846" s="162"/>
      <c r="K846" s="162"/>
      <c r="L846" s="162"/>
      <c r="M846" s="162"/>
      <c r="N846" s="162"/>
      <c r="O846" s="162"/>
      <c r="P846" s="162"/>
      <c r="Q846" s="162"/>
      <c r="R846" s="162"/>
      <c r="S846" s="162"/>
      <c r="T846" s="162"/>
      <c r="U846" s="162"/>
      <c r="V846" s="162"/>
      <c r="W846" s="162"/>
      <c r="X846" s="162"/>
      <c r="Y846" s="173"/>
      <c r="Z846" s="173"/>
      <c r="AA846" s="173"/>
      <c r="AB846" s="162"/>
    </row>
    <row r="847" spans="1:28" ht="15.75" x14ac:dyDescent="0.25">
      <c r="A847" s="162"/>
      <c r="B847" s="162"/>
      <c r="C847" s="162"/>
      <c r="D847" s="162"/>
      <c r="E847" s="162"/>
      <c r="F847" s="162"/>
      <c r="G847" s="162"/>
      <c r="H847" s="162"/>
      <c r="I847" s="162"/>
      <c r="J847" s="162"/>
      <c r="K847" s="162"/>
      <c r="L847" s="162"/>
      <c r="M847" s="162"/>
      <c r="N847" s="162"/>
      <c r="O847" s="162"/>
      <c r="P847" s="162"/>
      <c r="Q847" s="162"/>
      <c r="R847" s="162"/>
      <c r="S847" s="162"/>
      <c r="T847" s="162"/>
      <c r="U847" s="162"/>
      <c r="V847" s="162"/>
      <c r="W847" s="162"/>
      <c r="X847" s="162"/>
      <c r="Y847" s="173"/>
      <c r="Z847" s="173"/>
      <c r="AA847" s="173"/>
      <c r="AB847" s="162"/>
    </row>
    <row r="848" spans="1:28" ht="15.75" x14ac:dyDescent="0.25">
      <c r="A848" s="162"/>
      <c r="B848" s="162"/>
      <c r="C848" s="162"/>
      <c r="D848" s="162"/>
      <c r="E848" s="162"/>
      <c r="F848" s="162"/>
      <c r="G848" s="162"/>
      <c r="H848" s="162"/>
      <c r="I848" s="162"/>
      <c r="J848" s="162"/>
      <c r="K848" s="162"/>
      <c r="L848" s="162"/>
      <c r="M848" s="162"/>
      <c r="N848" s="162"/>
      <c r="O848" s="162"/>
      <c r="P848" s="162"/>
      <c r="Q848" s="162"/>
      <c r="R848" s="162"/>
      <c r="S848" s="162"/>
      <c r="T848" s="162"/>
      <c r="U848" s="162"/>
      <c r="V848" s="162"/>
      <c r="W848" s="162"/>
      <c r="X848" s="162"/>
      <c r="Y848" s="173"/>
      <c r="Z848" s="173"/>
      <c r="AA848" s="173"/>
      <c r="AB848" s="162"/>
    </row>
    <row r="849" spans="1:28" ht="15.75" x14ac:dyDescent="0.25">
      <c r="A849" s="162"/>
      <c r="B849" s="162"/>
      <c r="C849" s="162"/>
      <c r="D849" s="162"/>
      <c r="E849" s="162"/>
      <c r="F849" s="162"/>
      <c r="G849" s="162"/>
      <c r="H849" s="162"/>
      <c r="I849" s="162"/>
      <c r="J849" s="162"/>
      <c r="K849" s="162"/>
      <c r="L849" s="162"/>
      <c r="M849" s="162"/>
      <c r="N849" s="162"/>
      <c r="O849" s="162"/>
      <c r="P849" s="162"/>
      <c r="Q849" s="162"/>
      <c r="R849" s="162"/>
      <c r="S849" s="162"/>
      <c r="T849" s="162"/>
      <c r="U849" s="162"/>
      <c r="V849" s="162"/>
      <c r="W849" s="162"/>
      <c r="X849" s="162"/>
      <c r="Y849" s="173"/>
      <c r="Z849" s="173"/>
      <c r="AA849" s="173"/>
      <c r="AB849" s="162"/>
    </row>
    <row r="850" spans="1:28" ht="15.75" x14ac:dyDescent="0.25">
      <c r="A850" s="162"/>
      <c r="B850" s="162"/>
      <c r="C850" s="162"/>
      <c r="D850" s="162"/>
      <c r="E850" s="162"/>
      <c r="F850" s="162"/>
      <c r="G850" s="162"/>
      <c r="H850" s="162"/>
      <c r="I850" s="162"/>
      <c r="J850" s="162"/>
      <c r="K850" s="162"/>
      <c r="L850" s="162"/>
      <c r="M850" s="162"/>
      <c r="N850" s="162"/>
      <c r="O850" s="162"/>
      <c r="P850" s="162"/>
      <c r="Q850" s="162"/>
      <c r="R850" s="162"/>
      <c r="S850" s="162"/>
      <c r="T850" s="162"/>
      <c r="U850" s="162"/>
      <c r="V850" s="162"/>
      <c r="W850" s="162"/>
      <c r="X850" s="162"/>
      <c r="Y850" s="173"/>
      <c r="Z850" s="173"/>
      <c r="AA850" s="173"/>
      <c r="AB850" s="162"/>
    </row>
    <row r="851" spans="1:28" ht="15.75" x14ac:dyDescent="0.25">
      <c r="A851" s="162"/>
      <c r="B851" s="162"/>
      <c r="C851" s="162"/>
      <c r="D851" s="162"/>
      <c r="E851" s="162"/>
      <c r="F851" s="162"/>
      <c r="G851" s="162"/>
      <c r="H851" s="162"/>
      <c r="I851" s="162"/>
      <c r="J851" s="162"/>
      <c r="K851" s="162"/>
      <c r="L851" s="162"/>
      <c r="M851" s="162"/>
      <c r="N851" s="162"/>
      <c r="O851" s="162"/>
      <c r="P851" s="162"/>
      <c r="Q851" s="162"/>
      <c r="R851" s="162"/>
      <c r="S851" s="162"/>
      <c r="T851" s="162"/>
      <c r="U851" s="162"/>
      <c r="V851" s="162"/>
      <c r="W851" s="162"/>
      <c r="X851" s="162"/>
      <c r="Y851" s="173"/>
      <c r="Z851" s="173"/>
      <c r="AA851" s="173"/>
      <c r="AB851" s="162"/>
    </row>
    <row r="852" spans="1:28" ht="15.75" x14ac:dyDescent="0.25">
      <c r="A852" s="162"/>
      <c r="B852" s="162"/>
      <c r="C852" s="162"/>
      <c r="D852" s="162"/>
      <c r="E852" s="162"/>
      <c r="F852" s="162"/>
      <c r="G852" s="162"/>
      <c r="H852" s="162"/>
      <c r="I852" s="162"/>
      <c r="J852" s="162"/>
      <c r="K852" s="162"/>
      <c r="L852" s="162"/>
      <c r="M852" s="162"/>
      <c r="N852" s="162"/>
      <c r="O852" s="162"/>
      <c r="P852" s="162"/>
      <c r="Q852" s="162"/>
      <c r="R852" s="162"/>
      <c r="S852" s="162"/>
      <c r="T852" s="162"/>
      <c r="U852" s="162"/>
      <c r="V852" s="162"/>
      <c r="W852" s="162"/>
      <c r="X852" s="162"/>
      <c r="Y852" s="173"/>
      <c r="Z852" s="173"/>
      <c r="AA852" s="173"/>
      <c r="AB852" s="162"/>
    </row>
    <row r="853" spans="1:28" ht="15.75" x14ac:dyDescent="0.25">
      <c r="A853" s="162"/>
      <c r="B853" s="162"/>
      <c r="C853" s="162"/>
      <c r="D853" s="162"/>
      <c r="E853" s="162"/>
      <c r="F853" s="162"/>
      <c r="G853" s="162"/>
      <c r="H853" s="162"/>
      <c r="I853" s="162"/>
      <c r="J853" s="162"/>
      <c r="K853" s="162"/>
      <c r="L853" s="162"/>
      <c r="M853" s="162"/>
      <c r="N853" s="162"/>
      <c r="O853" s="162"/>
      <c r="P853" s="162"/>
      <c r="Q853" s="162"/>
      <c r="R853" s="162"/>
      <c r="S853" s="162"/>
      <c r="T853" s="162"/>
      <c r="U853" s="162"/>
      <c r="V853" s="162"/>
      <c r="W853" s="162"/>
      <c r="X853" s="162"/>
      <c r="Y853" s="173"/>
      <c r="Z853" s="173"/>
      <c r="AA853" s="173"/>
      <c r="AB853" s="162"/>
    </row>
    <row r="854" spans="1:28" ht="15.75" x14ac:dyDescent="0.25">
      <c r="A854" s="162"/>
      <c r="B854" s="162"/>
      <c r="C854" s="162"/>
      <c r="D854" s="162"/>
      <c r="E854" s="162"/>
      <c r="F854" s="162"/>
      <c r="G854" s="162"/>
      <c r="H854" s="162"/>
      <c r="I854" s="162"/>
      <c r="J854" s="162"/>
      <c r="K854" s="162"/>
      <c r="L854" s="162"/>
      <c r="M854" s="162"/>
      <c r="N854" s="162"/>
      <c r="O854" s="162"/>
      <c r="P854" s="162"/>
      <c r="Q854" s="162"/>
      <c r="R854" s="162"/>
      <c r="S854" s="162"/>
      <c r="T854" s="162"/>
      <c r="U854" s="162"/>
      <c r="V854" s="162"/>
      <c r="W854" s="162"/>
      <c r="X854" s="162"/>
      <c r="Y854" s="173"/>
      <c r="Z854" s="173"/>
      <c r="AA854" s="173"/>
      <c r="AB854" s="162"/>
    </row>
    <row r="855" spans="1:28" ht="15.75" x14ac:dyDescent="0.25">
      <c r="A855" s="162"/>
      <c r="B855" s="162"/>
      <c r="C855" s="162"/>
      <c r="D855" s="162"/>
      <c r="E855" s="162"/>
      <c r="F855" s="162"/>
      <c r="G855" s="162"/>
      <c r="H855" s="162"/>
      <c r="I855" s="162"/>
      <c r="J855" s="162"/>
      <c r="K855" s="162"/>
      <c r="L855" s="162"/>
      <c r="M855" s="162"/>
      <c r="N855" s="162"/>
      <c r="O855" s="162"/>
      <c r="P855" s="162"/>
      <c r="Q855" s="162"/>
      <c r="R855" s="162"/>
      <c r="S855" s="162"/>
      <c r="T855" s="162"/>
      <c r="U855" s="162"/>
      <c r="V855" s="162"/>
      <c r="W855" s="162"/>
      <c r="X855" s="162"/>
      <c r="Y855" s="173"/>
      <c r="Z855" s="173"/>
      <c r="AA855" s="173"/>
      <c r="AB855" s="162"/>
    </row>
    <row r="856" spans="1:28" ht="15.75" x14ac:dyDescent="0.25">
      <c r="A856" s="162"/>
      <c r="B856" s="162"/>
      <c r="C856" s="162"/>
      <c r="D856" s="162"/>
      <c r="E856" s="162"/>
      <c r="F856" s="162"/>
      <c r="G856" s="162"/>
      <c r="H856" s="162"/>
      <c r="I856" s="162"/>
      <c r="J856" s="162"/>
      <c r="K856" s="162"/>
      <c r="L856" s="162"/>
      <c r="M856" s="162"/>
      <c r="N856" s="162"/>
      <c r="O856" s="162"/>
      <c r="P856" s="162"/>
      <c r="Q856" s="162"/>
      <c r="R856" s="162"/>
      <c r="S856" s="162"/>
      <c r="T856" s="162"/>
      <c r="U856" s="162"/>
      <c r="V856" s="162"/>
      <c r="W856" s="162"/>
      <c r="X856" s="162"/>
      <c r="Y856" s="173"/>
      <c r="Z856" s="173"/>
      <c r="AA856" s="173"/>
      <c r="AB856" s="162"/>
    </row>
    <row r="857" spans="1:28" ht="15.75" x14ac:dyDescent="0.25">
      <c r="A857" s="162"/>
      <c r="B857" s="162"/>
      <c r="C857" s="162"/>
      <c r="D857" s="162"/>
      <c r="E857" s="162"/>
      <c r="F857" s="162"/>
      <c r="G857" s="162"/>
      <c r="H857" s="162"/>
      <c r="I857" s="162"/>
      <c r="J857" s="162"/>
      <c r="K857" s="162"/>
      <c r="L857" s="162"/>
      <c r="M857" s="162"/>
      <c r="N857" s="162"/>
      <c r="O857" s="162"/>
      <c r="P857" s="162"/>
      <c r="Q857" s="162"/>
      <c r="R857" s="162"/>
      <c r="S857" s="162"/>
      <c r="T857" s="162"/>
      <c r="U857" s="162"/>
      <c r="V857" s="162"/>
      <c r="W857" s="162"/>
      <c r="X857" s="162"/>
      <c r="Y857" s="173"/>
      <c r="Z857" s="173"/>
      <c r="AA857" s="173"/>
      <c r="AB857" s="162"/>
    </row>
    <row r="858" spans="1:28" ht="15.75" x14ac:dyDescent="0.25">
      <c r="A858" s="162"/>
      <c r="B858" s="162"/>
      <c r="C858" s="162"/>
      <c r="D858" s="162"/>
      <c r="E858" s="162"/>
      <c r="F858" s="162"/>
      <c r="G858" s="162"/>
      <c r="H858" s="162"/>
      <c r="I858" s="162"/>
      <c r="J858" s="162"/>
      <c r="K858" s="162"/>
      <c r="L858" s="162"/>
      <c r="M858" s="162"/>
      <c r="N858" s="162"/>
      <c r="O858" s="162"/>
      <c r="P858" s="162"/>
      <c r="Q858" s="162"/>
      <c r="R858" s="162"/>
      <c r="S858" s="162"/>
      <c r="T858" s="162"/>
      <c r="U858" s="162"/>
      <c r="V858" s="162"/>
      <c r="W858" s="162"/>
      <c r="X858" s="162"/>
      <c r="Y858" s="173"/>
      <c r="Z858" s="173"/>
      <c r="AA858" s="173"/>
      <c r="AB858" s="162"/>
    </row>
    <row r="859" spans="1:28" ht="15.75" x14ac:dyDescent="0.25">
      <c r="A859" s="162"/>
      <c r="B859" s="162"/>
      <c r="C859" s="162"/>
      <c r="D859" s="162"/>
      <c r="E859" s="162"/>
      <c r="F859" s="162"/>
      <c r="G859" s="162"/>
      <c r="H859" s="162"/>
      <c r="I859" s="162"/>
      <c r="J859" s="162"/>
      <c r="K859" s="162"/>
      <c r="L859" s="162"/>
      <c r="M859" s="162"/>
      <c r="N859" s="162"/>
      <c r="O859" s="162"/>
      <c r="P859" s="162"/>
      <c r="Q859" s="162"/>
      <c r="R859" s="162"/>
      <c r="S859" s="162"/>
      <c r="T859" s="162"/>
      <c r="U859" s="162"/>
      <c r="V859" s="162"/>
      <c r="W859" s="162"/>
      <c r="X859" s="162"/>
      <c r="Y859" s="173"/>
      <c r="Z859" s="173"/>
      <c r="AA859" s="173"/>
      <c r="AB859" s="162"/>
    </row>
    <row r="860" spans="1:28" ht="15.75" x14ac:dyDescent="0.25">
      <c r="A860" s="162"/>
      <c r="B860" s="162"/>
      <c r="C860" s="162"/>
      <c r="D860" s="162"/>
      <c r="E860" s="162"/>
      <c r="F860" s="162"/>
      <c r="G860" s="162"/>
      <c r="H860" s="162"/>
      <c r="I860" s="162"/>
      <c r="J860" s="162"/>
      <c r="K860" s="162"/>
      <c r="L860" s="162"/>
      <c r="M860" s="162"/>
      <c r="N860" s="162"/>
      <c r="O860" s="162"/>
      <c r="P860" s="162"/>
      <c r="Q860" s="162"/>
      <c r="R860" s="162"/>
      <c r="S860" s="162"/>
      <c r="T860" s="162"/>
      <c r="U860" s="162"/>
      <c r="V860" s="162"/>
      <c r="W860" s="162"/>
      <c r="X860" s="162"/>
      <c r="Y860" s="173"/>
      <c r="Z860" s="173"/>
      <c r="AA860" s="173"/>
      <c r="AB860" s="162"/>
    </row>
    <row r="861" spans="1:28" ht="15.75" x14ac:dyDescent="0.25">
      <c r="A861" s="162"/>
      <c r="B861" s="162"/>
      <c r="C861" s="162"/>
      <c r="D861" s="162"/>
      <c r="E861" s="162"/>
      <c r="F861" s="162"/>
      <c r="G861" s="162"/>
      <c r="H861" s="162"/>
      <c r="I861" s="162"/>
      <c r="J861" s="162"/>
      <c r="K861" s="162"/>
      <c r="L861" s="162"/>
      <c r="M861" s="162"/>
      <c r="N861" s="162"/>
      <c r="O861" s="162"/>
      <c r="P861" s="162"/>
      <c r="Q861" s="162"/>
      <c r="R861" s="162"/>
      <c r="S861" s="162"/>
      <c r="T861" s="162"/>
      <c r="U861" s="162"/>
      <c r="V861" s="162"/>
      <c r="W861" s="162"/>
      <c r="X861" s="162"/>
      <c r="Y861" s="173"/>
      <c r="Z861" s="173"/>
      <c r="AA861" s="173"/>
      <c r="AB861" s="162"/>
    </row>
    <row r="862" spans="1:28" ht="15.75" x14ac:dyDescent="0.25">
      <c r="A862" s="162"/>
      <c r="B862" s="162"/>
      <c r="C862" s="162"/>
      <c r="D862" s="162"/>
      <c r="E862" s="162"/>
      <c r="F862" s="162"/>
      <c r="G862" s="162"/>
      <c r="H862" s="162"/>
      <c r="I862" s="162"/>
      <c r="J862" s="162"/>
      <c r="K862" s="162"/>
      <c r="L862" s="162"/>
      <c r="M862" s="162"/>
      <c r="N862" s="162"/>
      <c r="O862" s="162"/>
      <c r="P862" s="162"/>
      <c r="Q862" s="162"/>
      <c r="R862" s="162"/>
      <c r="S862" s="162"/>
      <c r="T862" s="162"/>
      <c r="U862" s="162"/>
      <c r="V862" s="162"/>
      <c r="W862" s="162"/>
      <c r="X862" s="162"/>
      <c r="Y862" s="173"/>
      <c r="Z862" s="173"/>
      <c r="AA862" s="173"/>
      <c r="AB862" s="162"/>
    </row>
    <row r="863" spans="1:28" ht="15.75" x14ac:dyDescent="0.25">
      <c r="A863" s="162"/>
      <c r="B863" s="162"/>
      <c r="C863" s="162"/>
      <c r="D863" s="162"/>
      <c r="E863" s="162"/>
      <c r="F863" s="162"/>
      <c r="G863" s="162"/>
      <c r="H863" s="162"/>
      <c r="I863" s="162"/>
      <c r="J863" s="162"/>
      <c r="K863" s="162"/>
      <c r="L863" s="162"/>
      <c r="M863" s="162"/>
      <c r="N863" s="162"/>
      <c r="O863" s="162"/>
      <c r="P863" s="162"/>
      <c r="Q863" s="162"/>
      <c r="R863" s="162"/>
      <c r="S863" s="162"/>
      <c r="T863" s="162"/>
      <c r="U863" s="162"/>
      <c r="V863" s="162"/>
      <c r="W863" s="162"/>
      <c r="X863" s="162"/>
      <c r="Y863" s="173"/>
      <c r="Z863" s="173"/>
      <c r="AA863" s="173"/>
      <c r="AB863" s="162"/>
    </row>
    <row r="864" spans="1:28" ht="15.75" x14ac:dyDescent="0.25">
      <c r="A864" s="162"/>
      <c r="B864" s="162"/>
      <c r="C864" s="162"/>
      <c r="D864" s="162"/>
      <c r="E864" s="162"/>
      <c r="F864" s="162"/>
      <c r="G864" s="162"/>
      <c r="H864" s="162"/>
      <c r="I864" s="162"/>
      <c r="J864" s="162"/>
      <c r="K864" s="162"/>
      <c r="L864" s="162"/>
      <c r="M864" s="162"/>
      <c r="N864" s="162"/>
      <c r="O864" s="162"/>
      <c r="P864" s="162"/>
      <c r="Q864" s="162"/>
      <c r="R864" s="162"/>
      <c r="S864" s="162"/>
      <c r="T864" s="162"/>
      <c r="U864" s="162"/>
      <c r="V864" s="162"/>
      <c r="W864" s="162"/>
      <c r="X864" s="162"/>
      <c r="Y864" s="173"/>
      <c r="Z864" s="173"/>
      <c r="AA864" s="173"/>
      <c r="AB864" s="162"/>
    </row>
    <row r="865" spans="1:28" ht="15.75" x14ac:dyDescent="0.25">
      <c r="A865" s="162"/>
      <c r="B865" s="162"/>
      <c r="C865" s="162"/>
      <c r="D865" s="162"/>
      <c r="E865" s="162"/>
      <c r="F865" s="162"/>
      <c r="G865" s="162"/>
      <c r="H865" s="162"/>
      <c r="I865" s="162"/>
      <c r="J865" s="162"/>
      <c r="K865" s="162"/>
      <c r="L865" s="162"/>
      <c r="M865" s="162"/>
      <c r="N865" s="162"/>
      <c r="O865" s="162"/>
      <c r="P865" s="162"/>
      <c r="Q865" s="162"/>
      <c r="R865" s="162"/>
      <c r="S865" s="162"/>
      <c r="T865" s="162"/>
      <c r="U865" s="162"/>
      <c r="V865" s="162"/>
      <c r="W865" s="162"/>
      <c r="X865" s="162"/>
      <c r="Y865" s="173"/>
      <c r="Z865" s="173"/>
      <c r="AA865" s="173"/>
      <c r="AB865" s="162"/>
    </row>
    <row r="866" spans="1:28" ht="15.75" x14ac:dyDescent="0.25">
      <c r="A866" s="162"/>
      <c r="B866" s="162"/>
      <c r="C866" s="162"/>
      <c r="D866" s="162"/>
      <c r="E866" s="162"/>
      <c r="F866" s="162"/>
      <c r="G866" s="162"/>
      <c r="H866" s="162"/>
      <c r="I866" s="162"/>
      <c r="J866" s="162"/>
      <c r="K866" s="162"/>
      <c r="L866" s="162"/>
      <c r="M866" s="162"/>
      <c r="N866" s="162"/>
      <c r="O866" s="162"/>
      <c r="P866" s="162"/>
      <c r="Q866" s="162"/>
      <c r="R866" s="162"/>
      <c r="S866" s="162"/>
      <c r="T866" s="162"/>
      <c r="U866" s="162"/>
      <c r="V866" s="162"/>
      <c r="W866" s="162"/>
      <c r="X866" s="162"/>
      <c r="Y866" s="173"/>
      <c r="Z866" s="173"/>
      <c r="AA866" s="173"/>
      <c r="AB866" s="162"/>
    </row>
    <row r="867" spans="1:28" ht="15.75" x14ac:dyDescent="0.25">
      <c r="A867" s="162"/>
      <c r="B867" s="162"/>
      <c r="C867" s="162"/>
      <c r="D867" s="162"/>
      <c r="E867" s="162"/>
      <c r="F867" s="162"/>
      <c r="G867" s="162"/>
      <c r="H867" s="162"/>
      <c r="I867" s="162"/>
      <c r="J867" s="162"/>
      <c r="K867" s="162"/>
      <c r="L867" s="162"/>
      <c r="M867" s="162"/>
      <c r="N867" s="162"/>
      <c r="O867" s="162"/>
      <c r="P867" s="162"/>
      <c r="Q867" s="162"/>
      <c r="R867" s="162"/>
      <c r="S867" s="162"/>
      <c r="T867" s="162"/>
      <c r="U867" s="162"/>
      <c r="V867" s="162"/>
      <c r="W867" s="162"/>
      <c r="X867" s="162"/>
      <c r="Y867" s="173"/>
      <c r="Z867" s="173"/>
      <c r="AA867" s="173"/>
      <c r="AB867" s="162"/>
    </row>
    <row r="868" spans="1:28" ht="15.75" x14ac:dyDescent="0.25">
      <c r="A868" s="162"/>
      <c r="B868" s="162"/>
      <c r="C868" s="162"/>
      <c r="D868" s="162"/>
      <c r="E868" s="162"/>
      <c r="F868" s="162"/>
      <c r="G868" s="162"/>
      <c r="H868" s="162"/>
      <c r="I868" s="162"/>
      <c r="J868" s="162"/>
      <c r="K868" s="162"/>
      <c r="L868" s="162"/>
      <c r="M868" s="162"/>
      <c r="N868" s="162"/>
      <c r="O868" s="162"/>
      <c r="P868" s="162"/>
      <c r="Q868" s="162"/>
      <c r="R868" s="162"/>
      <c r="S868" s="162"/>
      <c r="T868" s="162"/>
      <c r="U868" s="162"/>
      <c r="V868" s="162"/>
      <c r="W868" s="162"/>
      <c r="X868" s="162"/>
      <c r="Y868" s="173"/>
      <c r="Z868" s="173"/>
      <c r="AA868" s="173"/>
      <c r="AB868" s="162"/>
    </row>
    <row r="869" spans="1:28" ht="15.75" x14ac:dyDescent="0.25">
      <c r="A869" s="162"/>
      <c r="B869" s="162"/>
      <c r="C869" s="162"/>
      <c r="D869" s="162"/>
      <c r="E869" s="162"/>
      <c r="F869" s="162"/>
      <c r="G869" s="162"/>
      <c r="H869" s="162"/>
      <c r="I869" s="162"/>
      <c r="J869" s="162"/>
      <c r="K869" s="162"/>
      <c r="L869" s="162"/>
      <c r="M869" s="162"/>
      <c r="N869" s="162"/>
      <c r="O869" s="162"/>
      <c r="P869" s="162"/>
      <c r="Q869" s="162"/>
      <c r="R869" s="162"/>
      <c r="S869" s="162"/>
      <c r="T869" s="162"/>
      <c r="U869" s="162"/>
      <c r="V869" s="162"/>
      <c r="W869" s="162"/>
      <c r="X869" s="162"/>
      <c r="Y869" s="173"/>
      <c r="Z869" s="173"/>
      <c r="AA869" s="173"/>
      <c r="AB869" s="162"/>
    </row>
    <row r="870" spans="1:28" ht="15.75" x14ac:dyDescent="0.25">
      <c r="A870" s="162"/>
      <c r="B870" s="162"/>
      <c r="C870" s="162"/>
      <c r="D870" s="162"/>
      <c r="E870" s="162"/>
      <c r="F870" s="162"/>
      <c r="G870" s="162"/>
      <c r="H870" s="162"/>
      <c r="I870" s="162"/>
      <c r="J870" s="162"/>
      <c r="K870" s="162"/>
      <c r="L870" s="162"/>
      <c r="M870" s="162"/>
      <c r="N870" s="162"/>
      <c r="O870" s="162"/>
      <c r="P870" s="162"/>
      <c r="Q870" s="162"/>
      <c r="R870" s="162"/>
      <c r="S870" s="162"/>
      <c r="T870" s="162"/>
      <c r="U870" s="162"/>
      <c r="V870" s="162"/>
      <c r="W870" s="162"/>
      <c r="X870" s="162"/>
      <c r="Y870" s="173"/>
      <c r="Z870" s="173"/>
      <c r="AA870" s="173"/>
      <c r="AB870" s="162"/>
    </row>
    <row r="871" spans="1:28" ht="15.75" x14ac:dyDescent="0.25">
      <c r="A871" s="162"/>
      <c r="B871" s="162"/>
      <c r="C871" s="162"/>
      <c r="D871" s="162"/>
      <c r="E871" s="162"/>
      <c r="F871" s="162"/>
      <c r="G871" s="162"/>
      <c r="H871" s="162"/>
      <c r="I871" s="162"/>
      <c r="J871" s="162"/>
      <c r="K871" s="162"/>
      <c r="L871" s="162"/>
      <c r="M871" s="162"/>
      <c r="N871" s="162"/>
      <c r="O871" s="162"/>
      <c r="P871" s="162"/>
      <c r="Q871" s="162"/>
      <c r="R871" s="162"/>
      <c r="S871" s="162"/>
      <c r="T871" s="162"/>
      <c r="U871" s="162"/>
      <c r="V871" s="162"/>
      <c r="W871" s="162"/>
      <c r="X871" s="162"/>
      <c r="Y871" s="173"/>
      <c r="Z871" s="173"/>
      <c r="AA871" s="173"/>
      <c r="AB871" s="162"/>
    </row>
    <row r="872" spans="1:28" ht="15.75" x14ac:dyDescent="0.25">
      <c r="A872" s="162"/>
      <c r="B872" s="162"/>
      <c r="C872" s="162"/>
      <c r="D872" s="162"/>
      <c r="E872" s="162"/>
      <c r="F872" s="162"/>
      <c r="G872" s="162"/>
      <c r="H872" s="162"/>
      <c r="I872" s="162"/>
      <c r="J872" s="162"/>
      <c r="K872" s="162"/>
      <c r="L872" s="162"/>
      <c r="M872" s="162"/>
      <c r="N872" s="162"/>
      <c r="O872" s="162"/>
      <c r="P872" s="162"/>
      <c r="Q872" s="162"/>
      <c r="R872" s="162"/>
      <c r="S872" s="162"/>
      <c r="T872" s="162"/>
      <c r="U872" s="162"/>
      <c r="V872" s="162"/>
      <c r="W872" s="162"/>
      <c r="X872" s="162"/>
      <c r="Y872" s="173"/>
      <c r="Z872" s="173"/>
      <c r="AA872" s="173"/>
      <c r="AB872" s="162"/>
    </row>
    <row r="873" spans="1:28" ht="15.75" x14ac:dyDescent="0.25">
      <c r="A873" s="162"/>
      <c r="B873" s="162"/>
      <c r="C873" s="162"/>
      <c r="D873" s="162"/>
      <c r="E873" s="162"/>
      <c r="F873" s="162"/>
      <c r="G873" s="162"/>
      <c r="H873" s="162"/>
      <c r="I873" s="162"/>
      <c r="J873" s="162"/>
      <c r="K873" s="162"/>
      <c r="L873" s="162"/>
      <c r="M873" s="162"/>
      <c r="N873" s="162"/>
      <c r="O873" s="162"/>
      <c r="P873" s="162"/>
      <c r="Q873" s="162"/>
      <c r="R873" s="162"/>
      <c r="S873" s="162"/>
      <c r="T873" s="162"/>
      <c r="U873" s="162"/>
      <c r="V873" s="162"/>
      <c r="W873" s="162"/>
      <c r="X873" s="162"/>
      <c r="Y873" s="173"/>
      <c r="Z873" s="173"/>
      <c r="AA873" s="173"/>
      <c r="AB873" s="162"/>
    </row>
    <row r="874" spans="1:28" ht="15.75" x14ac:dyDescent="0.25">
      <c r="A874" s="162"/>
      <c r="B874" s="162"/>
      <c r="C874" s="162"/>
      <c r="D874" s="162"/>
      <c r="E874" s="162"/>
      <c r="F874" s="162"/>
      <c r="G874" s="162"/>
      <c r="H874" s="162"/>
      <c r="I874" s="162"/>
      <c r="J874" s="162"/>
      <c r="K874" s="162"/>
      <c r="L874" s="162"/>
      <c r="M874" s="162"/>
      <c r="N874" s="162"/>
      <c r="O874" s="162"/>
      <c r="P874" s="162"/>
      <c r="Q874" s="162"/>
      <c r="R874" s="162"/>
      <c r="S874" s="162"/>
      <c r="T874" s="162"/>
      <c r="U874" s="162"/>
      <c r="V874" s="162"/>
      <c r="W874" s="162"/>
      <c r="X874" s="162"/>
      <c r="Y874" s="173"/>
      <c r="Z874" s="173"/>
      <c r="AA874" s="173"/>
      <c r="AB874" s="162"/>
    </row>
    <row r="875" spans="1:28" ht="15.75" x14ac:dyDescent="0.25">
      <c r="A875" s="162"/>
      <c r="B875" s="162"/>
      <c r="C875" s="162"/>
      <c r="D875" s="162"/>
      <c r="E875" s="162"/>
      <c r="F875" s="162"/>
      <c r="G875" s="162"/>
      <c r="H875" s="162"/>
      <c r="I875" s="162"/>
      <c r="J875" s="162"/>
      <c r="K875" s="162"/>
      <c r="L875" s="162"/>
      <c r="M875" s="162"/>
      <c r="N875" s="162"/>
      <c r="O875" s="162"/>
      <c r="P875" s="162"/>
      <c r="Q875" s="162"/>
      <c r="R875" s="162"/>
      <c r="S875" s="162"/>
      <c r="T875" s="162"/>
      <c r="U875" s="162"/>
      <c r="V875" s="162"/>
      <c r="W875" s="162"/>
      <c r="X875" s="162"/>
      <c r="Y875" s="173"/>
      <c r="Z875" s="173"/>
      <c r="AA875" s="173"/>
      <c r="AB875" s="162"/>
    </row>
    <row r="876" spans="1:28" ht="15.75" x14ac:dyDescent="0.25">
      <c r="A876" s="162"/>
      <c r="B876" s="162"/>
      <c r="C876" s="162"/>
      <c r="D876" s="162"/>
      <c r="E876" s="162"/>
      <c r="F876" s="162"/>
      <c r="G876" s="162"/>
      <c r="H876" s="162"/>
      <c r="I876" s="162"/>
      <c r="J876" s="162"/>
      <c r="K876" s="162"/>
      <c r="L876" s="162"/>
      <c r="M876" s="162"/>
      <c r="N876" s="162"/>
      <c r="O876" s="162"/>
      <c r="P876" s="162"/>
      <c r="Q876" s="162"/>
      <c r="R876" s="162"/>
      <c r="S876" s="162"/>
      <c r="T876" s="162"/>
      <c r="U876" s="162"/>
      <c r="V876" s="162"/>
      <c r="W876" s="162"/>
      <c r="X876" s="162"/>
      <c r="Y876" s="173"/>
      <c r="Z876" s="173"/>
      <c r="AA876" s="173"/>
      <c r="AB876" s="162"/>
    </row>
    <row r="877" spans="1:28" ht="15.75" x14ac:dyDescent="0.25">
      <c r="A877" s="162"/>
      <c r="B877" s="162"/>
      <c r="C877" s="162"/>
      <c r="D877" s="162"/>
      <c r="E877" s="162"/>
      <c r="F877" s="162"/>
      <c r="G877" s="162"/>
      <c r="H877" s="162"/>
      <c r="I877" s="162"/>
      <c r="J877" s="162"/>
      <c r="K877" s="162"/>
      <c r="L877" s="162"/>
      <c r="M877" s="162"/>
      <c r="N877" s="162"/>
      <c r="O877" s="162"/>
      <c r="P877" s="162"/>
      <c r="Q877" s="162"/>
      <c r="R877" s="162"/>
      <c r="S877" s="162"/>
      <c r="T877" s="162"/>
      <c r="U877" s="162"/>
      <c r="V877" s="162"/>
      <c r="W877" s="162"/>
      <c r="X877" s="162"/>
      <c r="Y877" s="173"/>
      <c r="Z877" s="173"/>
      <c r="AA877" s="173"/>
      <c r="AB877" s="162"/>
    </row>
    <row r="878" spans="1:28" ht="15.75" x14ac:dyDescent="0.25">
      <c r="A878" s="162"/>
      <c r="B878" s="162"/>
      <c r="C878" s="162"/>
      <c r="D878" s="162"/>
      <c r="E878" s="162"/>
      <c r="F878" s="162"/>
      <c r="G878" s="162"/>
      <c r="H878" s="162"/>
      <c r="I878" s="162"/>
      <c r="J878" s="162"/>
      <c r="K878" s="162"/>
      <c r="L878" s="162"/>
      <c r="M878" s="162"/>
      <c r="N878" s="162"/>
      <c r="O878" s="162"/>
      <c r="P878" s="162"/>
      <c r="Q878" s="162"/>
      <c r="R878" s="162"/>
      <c r="S878" s="162"/>
      <c r="T878" s="162"/>
      <c r="U878" s="162"/>
      <c r="V878" s="162"/>
      <c r="W878" s="162"/>
      <c r="X878" s="162"/>
      <c r="Y878" s="173"/>
      <c r="Z878" s="173"/>
      <c r="AA878" s="173"/>
      <c r="AB878" s="162"/>
    </row>
    <row r="879" spans="1:28" ht="15.75" x14ac:dyDescent="0.25">
      <c r="A879" s="162"/>
      <c r="B879" s="162"/>
      <c r="C879" s="162"/>
      <c r="D879" s="162"/>
      <c r="E879" s="162"/>
      <c r="F879" s="162"/>
      <c r="G879" s="162"/>
      <c r="H879" s="162"/>
      <c r="I879" s="162"/>
      <c r="J879" s="162"/>
      <c r="K879" s="162"/>
      <c r="L879" s="162"/>
      <c r="M879" s="162"/>
      <c r="N879" s="162"/>
      <c r="O879" s="162"/>
      <c r="P879" s="162"/>
      <c r="Q879" s="162"/>
      <c r="R879" s="162"/>
      <c r="S879" s="162"/>
      <c r="T879" s="162"/>
      <c r="U879" s="162"/>
      <c r="V879" s="162"/>
      <c r="W879" s="162"/>
      <c r="X879" s="162"/>
      <c r="Y879" s="173"/>
      <c r="Z879" s="173"/>
      <c r="AA879" s="173"/>
      <c r="AB879" s="162"/>
    </row>
    <row r="880" spans="1:28" ht="15.75" x14ac:dyDescent="0.25">
      <c r="A880" s="162"/>
      <c r="B880" s="162"/>
      <c r="C880" s="162"/>
      <c r="D880" s="162"/>
      <c r="E880" s="162"/>
      <c r="F880" s="162"/>
      <c r="G880" s="162"/>
      <c r="H880" s="162"/>
      <c r="I880" s="162"/>
      <c r="J880" s="162"/>
      <c r="K880" s="162"/>
      <c r="L880" s="162"/>
      <c r="M880" s="162"/>
      <c r="N880" s="162"/>
      <c r="O880" s="162"/>
      <c r="P880" s="162"/>
      <c r="Q880" s="162"/>
      <c r="R880" s="162"/>
      <c r="S880" s="162"/>
      <c r="T880" s="162"/>
      <c r="U880" s="162"/>
      <c r="V880" s="162"/>
      <c r="W880" s="162"/>
      <c r="X880" s="162"/>
      <c r="Y880" s="173"/>
      <c r="Z880" s="173"/>
      <c r="AA880" s="173"/>
      <c r="AB880" s="162"/>
    </row>
    <row r="881" spans="1:28" ht="15.75" x14ac:dyDescent="0.25">
      <c r="A881" s="162"/>
      <c r="B881" s="162"/>
      <c r="C881" s="162"/>
      <c r="D881" s="162"/>
      <c r="E881" s="162"/>
      <c r="F881" s="162"/>
      <c r="G881" s="162"/>
      <c r="H881" s="162"/>
      <c r="I881" s="162"/>
      <c r="J881" s="162"/>
      <c r="K881" s="162"/>
      <c r="L881" s="162"/>
      <c r="M881" s="162"/>
      <c r="N881" s="162"/>
      <c r="O881" s="162"/>
      <c r="P881" s="162"/>
      <c r="Q881" s="162"/>
      <c r="R881" s="162"/>
      <c r="S881" s="162"/>
      <c r="T881" s="162"/>
      <c r="U881" s="162"/>
      <c r="V881" s="162"/>
      <c r="W881" s="162"/>
      <c r="X881" s="162"/>
      <c r="Y881" s="173"/>
      <c r="Z881" s="173"/>
      <c r="AA881" s="173"/>
      <c r="AB881" s="162"/>
    </row>
    <row r="882" spans="1:28" ht="15.75" x14ac:dyDescent="0.25">
      <c r="A882" s="162"/>
      <c r="B882" s="162"/>
      <c r="C882" s="162"/>
      <c r="D882" s="162"/>
      <c r="E882" s="162"/>
      <c r="F882" s="162"/>
      <c r="G882" s="162"/>
      <c r="H882" s="162"/>
      <c r="I882" s="162"/>
      <c r="J882" s="162"/>
      <c r="K882" s="162"/>
      <c r="L882" s="162"/>
      <c r="M882" s="162"/>
      <c r="N882" s="162"/>
      <c r="O882" s="162"/>
      <c r="P882" s="162"/>
      <c r="Q882" s="162"/>
      <c r="R882" s="162"/>
      <c r="S882" s="162"/>
      <c r="T882" s="162"/>
      <c r="U882" s="162"/>
      <c r="V882" s="162"/>
      <c r="W882" s="162"/>
      <c r="X882" s="162"/>
      <c r="Y882" s="173"/>
      <c r="Z882" s="173"/>
      <c r="AA882" s="173"/>
      <c r="AB882" s="162"/>
    </row>
    <row r="883" spans="1:28" ht="15.75" x14ac:dyDescent="0.25">
      <c r="A883" s="162"/>
      <c r="B883" s="162"/>
      <c r="C883" s="162"/>
      <c r="D883" s="162"/>
      <c r="E883" s="162"/>
      <c r="F883" s="162"/>
      <c r="G883" s="162"/>
      <c r="H883" s="162"/>
      <c r="I883" s="162"/>
      <c r="J883" s="162"/>
      <c r="K883" s="162"/>
      <c r="L883" s="162"/>
      <c r="M883" s="162"/>
      <c r="N883" s="162"/>
      <c r="O883" s="162"/>
      <c r="P883" s="162"/>
      <c r="Q883" s="162"/>
      <c r="R883" s="162"/>
      <c r="S883" s="162"/>
      <c r="T883" s="162"/>
      <c r="U883" s="162"/>
      <c r="V883" s="162"/>
      <c r="W883" s="162"/>
      <c r="X883" s="162"/>
      <c r="Y883" s="173"/>
      <c r="Z883" s="173"/>
      <c r="AA883" s="173"/>
      <c r="AB883" s="162"/>
    </row>
    <row r="884" spans="1:28" ht="15.75" x14ac:dyDescent="0.25">
      <c r="A884" s="162"/>
      <c r="B884" s="162"/>
      <c r="C884" s="162"/>
      <c r="D884" s="162"/>
      <c r="E884" s="162"/>
      <c r="F884" s="162"/>
      <c r="G884" s="162"/>
      <c r="H884" s="162"/>
      <c r="I884" s="162"/>
      <c r="J884" s="162"/>
      <c r="K884" s="162"/>
      <c r="L884" s="162"/>
      <c r="M884" s="162"/>
      <c r="N884" s="162"/>
      <c r="O884" s="162"/>
      <c r="P884" s="162"/>
      <c r="Q884" s="162"/>
      <c r="R884" s="162"/>
      <c r="S884" s="162"/>
      <c r="T884" s="162"/>
      <c r="U884" s="162"/>
      <c r="V884" s="162"/>
      <c r="W884" s="162"/>
      <c r="X884" s="162"/>
      <c r="Y884" s="173"/>
      <c r="Z884" s="173"/>
      <c r="AA884" s="173"/>
      <c r="AB884" s="162"/>
    </row>
    <row r="885" spans="1:28" ht="15.75" x14ac:dyDescent="0.25">
      <c r="A885" s="162"/>
      <c r="B885" s="162"/>
      <c r="C885" s="162"/>
      <c r="D885" s="162"/>
      <c r="E885" s="162"/>
      <c r="F885" s="162"/>
      <c r="G885" s="162"/>
      <c r="H885" s="162"/>
      <c r="I885" s="162"/>
      <c r="J885" s="162"/>
      <c r="K885" s="162"/>
      <c r="L885" s="162"/>
      <c r="M885" s="162"/>
      <c r="N885" s="162"/>
      <c r="O885" s="162"/>
      <c r="P885" s="162"/>
      <c r="Q885" s="162"/>
      <c r="R885" s="162"/>
      <c r="S885" s="162"/>
      <c r="T885" s="162"/>
      <c r="U885" s="162"/>
      <c r="V885" s="162"/>
      <c r="W885" s="162"/>
      <c r="X885" s="162"/>
      <c r="Y885" s="173"/>
      <c r="Z885" s="173"/>
      <c r="AA885" s="173"/>
      <c r="AB885" s="162"/>
    </row>
    <row r="886" spans="1:28" ht="15.75" x14ac:dyDescent="0.25">
      <c r="A886" s="162"/>
      <c r="B886" s="162"/>
      <c r="C886" s="162"/>
      <c r="D886" s="162"/>
      <c r="E886" s="162"/>
      <c r="F886" s="162"/>
      <c r="G886" s="162"/>
      <c r="H886" s="162"/>
      <c r="I886" s="162"/>
      <c r="J886" s="162"/>
      <c r="K886" s="162"/>
      <c r="L886" s="162"/>
      <c r="M886" s="162"/>
      <c r="N886" s="162"/>
      <c r="O886" s="162"/>
      <c r="P886" s="162"/>
      <c r="Q886" s="162"/>
      <c r="R886" s="162"/>
      <c r="S886" s="162"/>
      <c r="T886" s="162"/>
      <c r="U886" s="162"/>
      <c r="V886" s="162"/>
      <c r="W886" s="162"/>
      <c r="X886" s="162"/>
      <c r="Y886" s="173"/>
      <c r="Z886" s="173"/>
      <c r="AA886" s="173"/>
      <c r="AB886" s="162"/>
    </row>
    <row r="887" spans="1:28" ht="15.75" x14ac:dyDescent="0.25">
      <c r="A887" s="162"/>
      <c r="B887" s="162"/>
      <c r="C887" s="162"/>
      <c r="D887" s="162"/>
      <c r="E887" s="162"/>
      <c r="F887" s="162"/>
      <c r="G887" s="162"/>
      <c r="H887" s="162"/>
      <c r="I887" s="162"/>
      <c r="J887" s="162"/>
      <c r="K887" s="162"/>
      <c r="L887" s="162"/>
      <c r="M887" s="162"/>
      <c r="N887" s="162"/>
      <c r="O887" s="162"/>
      <c r="P887" s="162"/>
      <c r="Q887" s="162"/>
      <c r="R887" s="162"/>
      <c r="S887" s="162"/>
      <c r="T887" s="162"/>
      <c r="U887" s="162"/>
      <c r="V887" s="162"/>
      <c r="W887" s="162"/>
      <c r="X887" s="162"/>
      <c r="Y887" s="173"/>
      <c r="Z887" s="173"/>
      <c r="AA887" s="173"/>
      <c r="AB887" s="162"/>
    </row>
    <row r="888" spans="1:28" ht="15.75" x14ac:dyDescent="0.25">
      <c r="A888" s="162"/>
      <c r="B888" s="162"/>
      <c r="C888" s="162"/>
      <c r="D888" s="162"/>
      <c r="E888" s="162"/>
      <c r="F888" s="162"/>
      <c r="G888" s="162"/>
      <c r="H888" s="162"/>
      <c r="I888" s="162"/>
      <c r="J888" s="162"/>
      <c r="K888" s="162"/>
      <c r="L888" s="162"/>
      <c r="M888" s="162"/>
      <c r="N888" s="162"/>
      <c r="O888" s="162"/>
      <c r="P888" s="162"/>
      <c r="Q888" s="162"/>
      <c r="R888" s="162"/>
      <c r="S888" s="162"/>
      <c r="T888" s="162"/>
      <c r="U888" s="162"/>
      <c r="V888" s="162"/>
      <c r="W888" s="162"/>
      <c r="X888" s="162"/>
      <c r="Y888" s="173"/>
      <c r="Z888" s="173"/>
      <c r="AA888" s="173"/>
      <c r="AB888" s="162"/>
    </row>
    <row r="889" spans="1:28" ht="15.75" x14ac:dyDescent="0.25">
      <c r="A889" s="162"/>
      <c r="B889" s="162"/>
      <c r="C889" s="162"/>
      <c r="D889" s="162"/>
      <c r="E889" s="162"/>
      <c r="F889" s="162"/>
      <c r="G889" s="162"/>
      <c r="H889" s="162"/>
      <c r="I889" s="162"/>
      <c r="J889" s="162"/>
      <c r="K889" s="162"/>
      <c r="L889" s="162"/>
      <c r="M889" s="162"/>
      <c r="N889" s="162"/>
      <c r="O889" s="162"/>
      <c r="P889" s="162"/>
      <c r="Q889" s="162"/>
      <c r="R889" s="162"/>
      <c r="S889" s="162"/>
      <c r="T889" s="162"/>
      <c r="U889" s="162"/>
      <c r="V889" s="162"/>
      <c r="W889" s="162"/>
      <c r="X889" s="162"/>
      <c r="Y889" s="173"/>
      <c r="Z889" s="173"/>
      <c r="AA889" s="173"/>
      <c r="AB889" s="162"/>
    </row>
    <row r="890" spans="1:28" ht="15.75" x14ac:dyDescent="0.25">
      <c r="A890" s="162"/>
      <c r="B890" s="162"/>
      <c r="C890" s="162"/>
      <c r="D890" s="162"/>
      <c r="E890" s="162"/>
      <c r="F890" s="162"/>
      <c r="G890" s="162"/>
      <c r="H890" s="162"/>
      <c r="I890" s="162"/>
      <c r="J890" s="162"/>
      <c r="K890" s="162"/>
      <c r="L890" s="162"/>
      <c r="M890" s="162"/>
      <c r="N890" s="162"/>
      <c r="O890" s="162"/>
      <c r="P890" s="162"/>
      <c r="Q890" s="162"/>
      <c r="R890" s="162"/>
      <c r="S890" s="162"/>
      <c r="T890" s="162"/>
      <c r="U890" s="162"/>
      <c r="V890" s="162"/>
      <c r="W890" s="162"/>
      <c r="X890" s="162"/>
      <c r="Y890" s="173"/>
      <c r="Z890" s="173"/>
      <c r="AA890" s="173"/>
      <c r="AB890" s="162"/>
    </row>
    <row r="891" spans="1:28" ht="15.75" x14ac:dyDescent="0.25">
      <c r="A891" s="162"/>
      <c r="B891" s="162"/>
      <c r="C891" s="162"/>
      <c r="D891" s="162"/>
      <c r="E891" s="162"/>
      <c r="F891" s="162"/>
      <c r="G891" s="162"/>
      <c r="H891" s="162"/>
      <c r="I891" s="162"/>
      <c r="J891" s="162"/>
      <c r="K891" s="162"/>
      <c r="L891" s="162"/>
      <c r="M891" s="162"/>
      <c r="N891" s="162"/>
      <c r="O891" s="162"/>
      <c r="P891" s="162"/>
      <c r="Q891" s="162"/>
      <c r="R891" s="162"/>
      <c r="S891" s="162"/>
      <c r="T891" s="162"/>
      <c r="U891" s="162"/>
      <c r="V891" s="162"/>
      <c r="W891" s="162"/>
      <c r="X891" s="162"/>
      <c r="Y891" s="173"/>
      <c r="Z891" s="173"/>
      <c r="AA891" s="173"/>
      <c r="AB891" s="162"/>
    </row>
    <row r="892" spans="1:28" ht="15.75" x14ac:dyDescent="0.25">
      <c r="A892" s="162"/>
      <c r="B892" s="162"/>
      <c r="C892" s="162"/>
      <c r="D892" s="162"/>
      <c r="E892" s="162"/>
      <c r="F892" s="162"/>
      <c r="G892" s="162"/>
      <c r="H892" s="162"/>
      <c r="I892" s="162"/>
      <c r="J892" s="162"/>
      <c r="K892" s="162"/>
      <c r="L892" s="162"/>
      <c r="M892" s="162"/>
      <c r="N892" s="162"/>
      <c r="O892" s="162"/>
      <c r="P892" s="162"/>
      <c r="Q892" s="162"/>
      <c r="R892" s="162"/>
      <c r="S892" s="162"/>
      <c r="T892" s="162"/>
      <c r="U892" s="162"/>
      <c r="V892" s="162"/>
      <c r="W892" s="162"/>
      <c r="X892" s="162"/>
      <c r="Y892" s="173"/>
      <c r="Z892" s="173"/>
      <c r="AA892" s="173"/>
      <c r="AB892" s="162"/>
    </row>
    <row r="893" spans="1:28" ht="15.75" x14ac:dyDescent="0.25">
      <c r="A893" s="162"/>
      <c r="B893" s="162"/>
      <c r="C893" s="162"/>
      <c r="D893" s="162"/>
      <c r="E893" s="162"/>
      <c r="F893" s="162"/>
      <c r="G893" s="162"/>
      <c r="H893" s="162"/>
      <c r="I893" s="162"/>
      <c r="J893" s="162"/>
      <c r="K893" s="162"/>
      <c r="L893" s="162"/>
      <c r="M893" s="162"/>
      <c r="N893" s="162"/>
      <c r="O893" s="162"/>
      <c r="P893" s="162"/>
      <c r="Q893" s="162"/>
      <c r="R893" s="162"/>
      <c r="S893" s="162"/>
      <c r="T893" s="162"/>
      <c r="U893" s="162"/>
      <c r="V893" s="162"/>
      <c r="W893" s="162"/>
      <c r="X893" s="162"/>
      <c r="Y893" s="173"/>
      <c r="Z893" s="173"/>
      <c r="AA893" s="173"/>
      <c r="AB893" s="162"/>
    </row>
    <row r="894" spans="1:28" ht="15.75" x14ac:dyDescent="0.25">
      <c r="A894" s="162"/>
      <c r="B894" s="162"/>
      <c r="C894" s="162"/>
      <c r="D894" s="162"/>
      <c r="E894" s="162"/>
      <c r="F894" s="162"/>
      <c r="G894" s="162"/>
      <c r="H894" s="162"/>
      <c r="I894" s="162"/>
      <c r="J894" s="162"/>
      <c r="K894" s="162"/>
      <c r="L894" s="162"/>
      <c r="M894" s="162"/>
      <c r="N894" s="162"/>
      <c r="O894" s="162"/>
      <c r="P894" s="162"/>
      <c r="Q894" s="162"/>
      <c r="R894" s="162"/>
      <c r="S894" s="162"/>
      <c r="T894" s="162"/>
      <c r="U894" s="162"/>
      <c r="V894" s="162"/>
      <c r="W894" s="162"/>
      <c r="X894" s="162"/>
      <c r="Y894" s="173"/>
      <c r="Z894" s="173"/>
      <c r="AA894" s="173"/>
      <c r="AB894" s="162"/>
    </row>
    <row r="895" spans="1:28" ht="15.75" x14ac:dyDescent="0.25">
      <c r="A895" s="162"/>
      <c r="B895" s="162"/>
      <c r="C895" s="162"/>
      <c r="D895" s="162"/>
      <c r="E895" s="162"/>
      <c r="F895" s="162"/>
      <c r="G895" s="162"/>
      <c r="H895" s="162"/>
      <c r="I895" s="162"/>
      <c r="J895" s="162"/>
      <c r="K895" s="162"/>
      <c r="L895" s="162"/>
      <c r="M895" s="162"/>
      <c r="N895" s="162"/>
      <c r="O895" s="162"/>
      <c r="P895" s="162"/>
      <c r="Q895" s="162"/>
      <c r="R895" s="162"/>
      <c r="S895" s="162"/>
      <c r="T895" s="162"/>
      <c r="U895" s="162"/>
      <c r="V895" s="162"/>
      <c r="W895" s="162"/>
      <c r="X895" s="162"/>
      <c r="Y895" s="173"/>
      <c r="Z895" s="173"/>
      <c r="AA895" s="173"/>
      <c r="AB895" s="162"/>
    </row>
    <row r="896" spans="1:28" ht="15.75" x14ac:dyDescent="0.25">
      <c r="A896" s="162"/>
      <c r="B896" s="162"/>
      <c r="C896" s="162"/>
      <c r="D896" s="162"/>
      <c r="E896" s="162"/>
      <c r="F896" s="162"/>
      <c r="G896" s="162"/>
      <c r="H896" s="162"/>
      <c r="I896" s="162"/>
      <c r="J896" s="162"/>
      <c r="K896" s="162"/>
      <c r="L896" s="162"/>
      <c r="M896" s="162"/>
      <c r="N896" s="162"/>
      <c r="O896" s="162"/>
      <c r="P896" s="162"/>
      <c r="Q896" s="162"/>
      <c r="R896" s="162"/>
      <c r="S896" s="162"/>
      <c r="T896" s="162"/>
      <c r="U896" s="162"/>
      <c r="V896" s="162"/>
      <c r="W896" s="162"/>
      <c r="X896" s="162"/>
      <c r="Y896" s="173"/>
      <c r="Z896" s="173"/>
      <c r="AA896" s="173"/>
      <c r="AB896" s="162"/>
    </row>
    <row r="897" spans="1:28" ht="15.75" x14ac:dyDescent="0.25">
      <c r="A897" s="162"/>
      <c r="B897" s="162"/>
      <c r="C897" s="162"/>
      <c r="D897" s="162"/>
      <c r="E897" s="162"/>
      <c r="F897" s="162"/>
      <c r="G897" s="162"/>
      <c r="H897" s="162"/>
      <c r="I897" s="162"/>
      <c r="J897" s="162"/>
      <c r="K897" s="162"/>
      <c r="L897" s="162"/>
      <c r="M897" s="162"/>
      <c r="N897" s="162"/>
      <c r="O897" s="162"/>
      <c r="P897" s="162"/>
      <c r="Q897" s="162"/>
      <c r="R897" s="162"/>
      <c r="S897" s="162"/>
      <c r="T897" s="162"/>
      <c r="U897" s="162"/>
      <c r="V897" s="162"/>
      <c r="W897" s="162"/>
      <c r="X897" s="162"/>
      <c r="Y897" s="173"/>
      <c r="Z897" s="173"/>
      <c r="AA897" s="173"/>
      <c r="AB897" s="162"/>
    </row>
    <row r="898" spans="1:28" ht="15.75" x14ac:dyDescent="0.25">
      <c r="A898" s="162"/>
      <c r="B898" s="162"/>
      <c r="C898" s="162"/>
      <c r="D898" s="162"/>
      <c r="E898" s="162"/>
      <c r="F898" s="162"/>
      <c r="G898" s="162"/>
      <c r="H898" s="162"/>
      <c r="I898" s="162"/>
      <c r="J898" s="162"/>
      <c r="K898" s="162"/>
      <c r="L898" s="162"/>
      <c r="M898" s="162"/>
      <c r="N898" s="162"/>
      <c r="O898" s="162"/>
      <c r="P898" s="162"/>
      <c r="Q898" s="162"/>
      <c r="R898" s="162"/>
      <c r="S898" s="162"/>
      <c r="T898" s="162"/>
      <c r="U898" s="162"/>
      <c r="V898" s="162"/>
      <c r="W898" s="162"/>
      <c r="X898" s="162"/>
      <c r="Y898" s="173"/>
      <c r="Z898" s="173"/>
      <c r="AA898" s="173"/>
      <c r="AB898" s="162"/>
    </row>
    <row r="899" spans="1:28" ht="15.75" x14ac:dyDescent="0.25">
      <c r="A899" s="162"/>
      <c r="B899" s="162"/>
      <c r="C899" s="162"/>
      <c r="D899" s="162"/>
      <c r="E899" s="162"/>
      <c r="F899" s="162"/>
      <c r="G899" s="162"/>
      <c r="H899" s="162"/>
      <c r="I899" s="162"/>
      <c r="J899" s="162"/>
      <c r="K899" s="162"/>
      <c r="L899" s="162"/>
      <c r="M899" s="162"/>
      <c r="N899" s="162"/>
      <c r="O899" s="162"/>
      <c r="P899" s="162"/>
      <c r="Q899" s="162"/>
      <c r="R899" s="162"/>
      <c r="S899" s="162"/>
      <c r="T899" s="162"/>
      <c r="U899" s="162"/>
      <c r="V899" s="162"/>
      <c r="W899" s="162"/>
      <c r="X899" s="162"/>
      <c r="Y899" s="173"/>
      <c r="Z899" s="173"/>
      <c r="AA899" s="173"/>
      <c r="AB899" s="162"/>
    </row>
    <row r="900" spans="1:28" ht="15.75" x14ac:dyDescent="0.25">
      <c r="A900" s="162"/>
      <c r="B900" s="162"/>
      <c r="C900" s="162"/>
      <c r="D900" s="162"/>
      <c r="E900" s="162"/>
      <c r="F900" s="162"/>
      <c r="G900" s="162"/>
      <c r="H900" s="162"/>
      <c r="I900" s="162"/>
      <c r="J900" s="162"/>
      <c r="K900" s="162"/>
      <c r="L900" s="162"/>
      <c r="M900" s="162"/>
      <c r="N900" s="162"/>
      <c r="O900" s="162"/>
      <c r="P900" s="162"/>
      <c r="Q900" s="162"/>
      <c r="R900" s="162"/>
      <c r="S900" s="162"/>
      <c r="T900" s="162"/>
      <c r="U900" s="162"/>
      <c r="V900" s="162"/>
      <c r="W900" s="162"/>
      <c r="X900" s="162"/>
      <c r="Y900" s="173"/>
      <c r="Z900" s="173"/>
      <c r="AA900" s="173"/>
      <c r="AB900" s="162"/>
    </row>
    <row r="901" spans="1:28" ht="15.75" x14ac:dyDescent="0.25">
      <c r="A901" s="162"/>
      <c r="B901" s="162"/>
      <c r="C901" s="162"/>
      <c r="D901" s="162"/>
      <c r="E901" s="162"/>
      <c r="F901" s="162"/>
      <c r="G901" s="162"/>
      <c r="H901" s="162"/>
      <c r="I901" s="162"/>
      <c r="J901" s="162"/>
      <c r="K901" s="162"/>
      <c r="L901" s="162"/>
      <c r="M901" s="162"/>
      <c r="N901" s="162"/>
      <c r="O901" s="162"/>
      <c r="P901" s="162"/>
      <c r="Q901" s="162"/>
      <c r="R901" s="162"/>
      <c r="S901" s="162"/>
      <c r="T901" s="162"/>
      <c r="U901" s="162"/>
      <c r="V901" s="162"/>
      <c r="W901" s="162"/>
      <c r="X901" s="162"/>
      <c r="Y901" s="173"/>
      <c r="Z901" s="173"/>
      <c r="AA901" s="173"/>
      <c r="AB901" s="162"/>
    </row>
    <row r="902" spans="1:28" ht="15.75" x14ac:dyDescent="0.25">
      <c r="A902" s="162"/>
      <c r="B902" s="162"/>
      <c r="C902" s="162"/>
      <c r="D902" s="162"/>
      <c r="E902" s="162"/>
      <c r="F902" s="162"/>
      <c r="G902" s="162"/>
      <c r="H902" s="162"/>
      <c r="I902" s="162"/>
      <c r="J902" s="162"/>
      <c r="K902" s="162"/>
      <c r="L902" s="162"/>
      <c r="M902" s="162"/>
      <c r="N902" s="162"/>
      <c r="O902" s="162"/>
      <c r="P902" s="162"/>
      <c r="Q902" s="162"/>
      <c r="R902" s="162"/>
      <c r="S902" s="162"/>
      <c r="T902" s="162"/>
      <c r="U902" s="162"/>
      <c r="V902" s="162"/>
      <c r="W902" s="162"/>
      <c r="X902" s="162"/>
      <c r="Y902" s="173"/>
      <c r="Z902" s="173"/>
      <c r="AA902" s="173"/>
      <c r="AB902" s="162"/>
    </row>
    <row r="903" spans="1:28" ht="15.75" x14ac:dyDescent="0.25">
      <c r="A903" s="162"/>
      <c r="B903" s="162"/>
      <c r="C903" s="162"/>
      <c r="D903" s="162"/>
      <c r="E903" s="162"/>
      <c r="F903" s="162"/>
      <c r="G903" s="162"/>
      <c r="H903" s="162"/>
      <c r="I903" s="162"/>
      <c r="J903" s="162"/>
      <c r="K903" s="162"/>
      <c r="L903" s="162"/>
      <c r="M903" s="162"/>
      <c r="N903" s="162"/>
      <c r="O903" s="162"/>
      <c r="P903" s="162"/>
      <c r="Q903" s="162"/>
      <c r="R903" s="162"/>
      <c r="S903" s="162"/>
      <c r="T903" s="162"/>
      <c r="U903" s="162"/>
      <c r="V903" s="162"/>
      <c r="W903" s="162"/>
      <c r="X903" s="162"/>
      <c r="Y903" s="173"/>
      <c r="Z903" s="173"/>
      <c r="AA903" s="173"/>
      <c r="AB903" s="162"/>
    </row>
    <row r="904" spans="1:28" ht="15.75" x14ac:dyDescent="0.25">
      <c r="A904" s="162"/>
      <c r="B904" s="162"/>
      <c r="C904" s="162"/>
      <c r="D904" s="162"/>
      <c r="E904" s="162"/>
      <c r="F904" s="162"/>
      <c r="G904" s="162"/>
      <c r="H904" s="162"/>
      <c r="I904" s="162"/>
      <c r="J904" s="162"/>
      <c r="K904" s="162"/>
      <c r="L904" s="162"/>
      <c r="M904" s="162"/>
      <c r="N904" s="162"/>
      <c r="O904" s="162"/>
      <c r="P904" s="162"/>
      <c r="Q904" s="162"/>
      <c r="R904" s="162"/>
      <c r="S904" s="162"/>
      <c r="T904" s="162"/>
      <c r="U904" s="162"/>
      <c r="V904" s="162"/>
      <c r="W904" s="162"/>
      <c r="X904" s="162"/>
      <c r="Y904" s="173"/>
      <c r="Z904" s="173"/>
      <c r="AA904" s="173"/>
      <c r="AB904" s="162"/>
    </row>
    <row r="905" spans="1:28" ht="15.75" x14ac:dyDescent="0.25">
      <c r="A905" s="162"/>
      <c r="B905" s="162"/>
      <c r="C905" s="162"/>
      <c r="D905" s="162"/>
      <c r="E905" s="162"/>
      <c r="F905" s="162"/>
      <c r="G905" s="162"/>
      <c r="H905" s="162"/>
      <c r="I905" s="162"/>
      <c r="J905" s="162"/>
      <c r="K905" s="162"/>
      <c r="L905" s="162"/>
      <c r="M905" s="162"/>
      <c r="N905" s="162"/>
      <c r="O905" s="162"/>
      <c r="P905" s="162"/>
      <c r="Q905" s="162"/>
      <c r="R905" s="162"/>
      <c r="S905" s="162"/>
      <c r="T905" s="162"/>
      <c r="U905" s="162"/>
      <c r="V905" s="162"/>
      <c r="W905" s="162"/>
      <c r="X905" s="162"/>
      <c r="Y905" s="173"/>
      <c r="Z905" s="173"/>
      <c r="AA905" s="173"/>
      <c r="AB905" s="162"/>
    </row>
    <row r="906" spans="1:28" ht="15.75" x14ac:dyDescent="0.25">
      <c r="A906" s="162"/>
      <c r="B906" s="162"/>
      <c r="C906" s="162"/>
      <c r="D906" s="162"/>
      <c r="E906" s="162"/>
      <c r="F906" s="162"/>
      <c r="G906" s="162"/>
      <c r="H906" s="162"/>
      <c r="I906" s="162"/>
      <c r="J906" s="162"/>
      <c r="K906" s="162"/>
      <c r="L906" s="162"/>
      <c r="M906" s="162"/>
      <c r="N906" s="162"/>
      <c r="O906" s="162"/>
      <c r="P906" s="162"/>
      <c r="Q906" s="162"/>
      <c r="R906" s="162"/>
      <c r="S906" s="162"/>
      <c r="T906" s="162"/>
      <c r="U906" s="162"/>
      <c r="V906" s="162"/>
      <c r="W906" s="162"/>
      <c r="X906" s="162"/>
      <c r="Y906" s="173"/>
      <c r="Z906" s="173"/>
      <c r="AA906" s="173"/>
      <c r="AB906" s="162"/>
    </row>
    <row r="907" spans="1:28" ht="15.75" x14ac:dyDescent="0.25">
      <c r="A907" s="162"/>
      <c r="B907" s="162"/>
      <c r="C907" s="162"/>
      <c r="D907" s="162"/>
      <c r="E907" s="162"/>
      <c r="F907" s="162"/>
      <c r="G907" s="162"/>
      <c r="H907" s="162"/>
      <c r="I907" s="162"/>
      <c r="J907" s="162"/>
      <c r="K907" s="162"/>
      <c r="L907" s="162"/>
      <c r="M907" s="162"/>
      <c r="N907" s="162"/>
      <c r="O907" s="162"/>
      <c r="P907" s="162"/>
      <c r="Q907" s="162"/>
      <c r="R907" s="162"/>
      <c r="S907" s="162"/>
      <c r="T907" s="162"/>
      <c r="U907" s="162"/>
      <c r="V907" s="162"/>
      <c r="W907" s="162"/>
      <c r="X907" s="162"/>
      <c r="Y907" s="173"/>
      <c r="Z907" s="173"/>
      <c r="AA907" s="173"/>
      <c r="AB907" s="162"/>
    </row>
    <row r="908" spans="1:28" ht="15.75" x14ac:dyDescent="0.25">
      <c r="A908" s="162"/>
      <c r="B908" s="162"/>
      <c r="C908" s="162"/>
      <c r="D908" s="162"/>
      <c r="E908" s="162"/>
      <c r="F908" s="162"/>
      <c r="G908" s="162"/>
      <c r="H908" s="162"/>
      <c r="I908" s="162"/>
      <c r="J908" s="162"/>
      <c r="K908" s="162"/>
      <c r="L908" s="162"/>
      <c r="M908" s="162"/>
      <c r="N908" s="162"/>
      <c r="O908" s="162"/>
      <c r="P908" s="162"/>
      <c r="Q908" s="162"/>
      <c r="R908" s="162"/>
      <c r="S908" s="162"/>
      <c r="T908" s="162"/>
      <c r="U908" s="162"/>
      <c r="V908" s="162"/>
      <c r="W908" s="162"/>
      <c r="X908" s="162"/>
      <c r="Y908" s="173"/>
      <c r="Z908" s="173"/>
      <c r="AA908" s="173"/>
      <c r="AB908" s="162"/>
    </row>
    <row r="909" spans="1:28" ht="15.75" x14ac:dyDescent="0.25">
      <c r="A909" s="162"/>
      <c r="B909" s="162"/>
      <c r="C909" s="162"/>
      <c r="D909" s="162"/>
      <c r="E909" s="162"/>
      <c r="F909" s="162"/>
      <c r="G909" s="162"/>
      <c r="H909" s="162"/>
      <c r="I909" s="162"/>
      <c r="J909" s="162"/>
      <c r="K909" s="162"/>
      <c r="L909" s="162"/>
      <c r="M909" s="162"/>
      <c r="N909" s="162"/>
      <c r="O909" s="162"/>
      <c r="P909" s="162"/>
      <c r="Q909" s="162"/>
      <c r="R909" s="162"/>
      <c r="S909" s="162"/>
      <c r="T909" s="162"/>
      <c r="U909" s="162"/>
      <c r="V909" s="162"/>
      <c r="W909" s="162"/>
      <c r="X909" s="162"/>
      <c r="Y909" s="173"/>
      <c r="Z909" s="173"/>
      <c r="AA909" s="173"/>
      <c r="AB909" s="162"/>
    </row>
    <row r="910" spans="1:28" ht="15.75" x14ac:dyDescent="0.25">
      <c r="A910" s="162"/>
      <c r="B910" s="162"/>
      <c r="C910" s="162"/>
      <c r="D910" s="162"/>
      <c r="E910" s="162"/>
      <c r="F910" s="162"/>
      <c r="G910" s="162"/>
      <c r="H910" s="162"/>
      <c r="I910" s="162"/>
      <c r="J910" s="162"/>
      <c r="K910" s="162"/>
      <c r="L910" s="162"/>
      <c r="M910" s="162"/>
      <c r="N910" s="162"/>
      <c r="O910" s="162"/>
      <c r="P910" s="162"/>
      <c r="Q910" s="162"/>
      <c r="R910" s="162"/>
      <c r="S910" s="162"/>
      <c r="T910" s="162"/>
      <c r="U910" s="162"/>
      <c r="V910" s="162"/>
      <c r="W910" s="162"/>
      <c r="X910" s="162"/>
      <c r="Y910" s="173"/>
      <c r="Z910" s="173"/>
      <c r="AA910" s="173"/>
      <c r="AB910" s="162"/>
    </row>
    <row r="911" spans="1:28" ht="15.75" x14ac:dyDescent="0.25">
      <c r="A911" s="162"/>
      <c r="B911" s="162"/>
      <c r="C911" s="162"/>
      <c r="D911" s="162"/>
      <c r="E911" s="162"/>
      <c r="F911" s="162"/>
      <c r="G911" s="162"/>
      <c r="H911" s="162"/>
      <c r="I911" s="162"/>
      <c r="J911" s="162"/>
      <c r="K911" s="162"/>
      <c r="L911" s="162"/>
      <c r="M911" s="162"/>
      <c r="N911" s="162"/>
      <c r="O911" s="162"/>
      <c r="P911" s="162"/>
      <c r="Q911" s="162"/>
      <c r="R911" s="162"/>
      <c r="S911" s="162"/>
      <c r="T911" s="162"/>
      <c r="U911" s="162"/>
      <c r="V911" s="162"/>
      <c r="W911" s="162"/>
      <c r="X911" s="162"/>
      <c r="Y911" s="173"/>
      <c r="Z911" s="173"/>
      <c r="AA911" s="173"/>
      <c r="AB911" s="162"/>
    </row>
    <row r="912" spans="1:28" ht="15.75" x14ac:dyDescent="0.25">
      <c r="A912" s="162"/>
      <c r="B912" s="162"/>
      <c r="C912" s="162"/>
      <c r="D912" s="162"/>
      <c r="E912" s="162"/>
      <c r="F912" s="162"/>
      <c r="G912" s="162"/>
      <c r="H912" s="162"/>
      <c r="I912" s="162"/>
      <c r="J912" s="162"/>
      <c r="K912" s="162"/>
      <c r="L912" s="162"/>
      <c r="M912" s="162"/>
      <c r="N912" s="162"/>
      <c r="O912" s="162"/>
      <c r="P912" s="162"/>
      <c r="Q912" s="162"/>
      <c r="R912" s="162"/>
      <c r="S912" s="162"/>
      <c r="T912" s="162"/>
      <c r="U912" s="162"/>
      <c r="V912" s="162"/>
      <c r="W912" s="162"/>
      <c r="X912" s="162"/>
      <c r="Y912" s="173"/>
      <c r="Z912" s="173"/>
      <c r="AA912" s="173"/>
      <c r="AB912" s="162"/>
    </row>
    <row r="913" spans="1:28" ht="15.75" x14ac:dyDescent="0.25">
      <c r="A913" s="162"/>
      <c r="B913" s="162"/>
      <c r="C913" s="162"/>
      <c r="D913" s="162"/>
      <c r="E913" s="162"/>
      <c r="F913" s="162"/>
      <c r="G913" s="162"/>
      <c r="H913" s="162"/>
      <c r="I913" s="162"/>
      <c r="J913" s="162"/>
      <c r="K913" s="162"/>
      <c r="L913" s="162"/>
      <c r="M913" s="162"/>
      <c r="N913" s="162"/>
      <c r="O913" s="162"/>
      <c r="P913" s="162"/>
      <c r="Q913" s="162"/>
      <c r="R913" s="162"/>
      <c r="S913" s="162"/>
      <c r="T913" s="162"/>
      <c r="U913" s="162"/>
      <c r="V913" s="162"/>
      <c r="W913" s="162"/>
      <c r="X913" s="162"/>
      <c r="Y913" s="173"/>
      <c r="Z913" s="173"/>
      <c r="AA913" s="173"/>
      <c r="AB913" s="162"/>
    </row>
    <row r="914" spans="1:28" ht="15.75" x14ac:dyDescent="0.25">
      <c r="A914" s="162"/>
      <c r="B914" s="162"/>
      <c r="C914" s="162"/>
      <c r="D914" s="162"/>
      <c r="E914" s="162"/>
      <c r="F914" s="162"/>
      <c r="G914" s="162"/>
      <c r="H914" s="162"/>
      <c r="I914" s="162"/>
      <c r="J914" s="162"/>
      <c r="K914" s="162"/>
      <c r="L914" s="162"/>
      <c r="M914" s="162"/>
      <c r="N914" s="162"/>
      <c r="O914" s="162"/>
      <c r="P914" s="162"/>
      <c r="Q914" s="162"/>
      <c r="R914" s="162"/>
      <c r="S914" s="162"/>
      <c r="T914" s="162"/>
      <c r="U914" s="162"/>
      <c r="V914" s="162"/>
      <c r="W914" s="162"/>
      <c r="X914" s="162"/>
      <c r="Y914" s="173"/>
      <c r="Z914" s="173"/>
      <c r="AA914" s="173"/>
      <c r="AB914" s="162"/>
    </row>
    <row r="915" spans="1:28" ht="15.75" x14ac:dyDescent="0.25">
      <c r="A915" s="162"/>
      <c r="B915" s="162"/>
      <c r="C915" s="162"/>
      <c r="D915" s="162"/>
      <c r="E915" s="162"/>
      <c r="F915" s="162"/>
      <c r="G915" s="162"/>
      <c r="H915" s="162"/>
      <c r="I915" s="162"/>
      <c r="J915" s="162"/>
      <c r="K915" s="162"/>
      <c r="L915" s="162"/>
      <c r="M915" s="162"/>
      <c r="N915" s="162"/>
      <c r="O915" s="162"/>
      <c r="P915" s="162"/>
      <c r="Q915" s="162"/>
      <c r="R915" s="162"/>
      <c r="S915" s="162"/>
      <c r="T915" s="162"/>
      <c r="U915" s="162"/>
      <c r="V915" s="162"/>
      <c r="W915" s="162"/>
      <c r="X915" s="162"/>
      <c r="Y915" s="173"/>
      <c r="Z915" s="173"/>
      <c r="AA915" s="173"/>
      <c r="AB915" s="162"/>
    </row>
    <row r="916" spans="1:28" ht="15.75" x14ac:dyDescent="0.25">
      <c r="A916" s="162"/>
      <c r="B916" s="162"/>
      <c r="C916" s="162"/>
      <c r="D916" s="162"/>
      <c r="E916" s="162"/>
      <c r="F916" s="162"/>
      <c r="G916" s="162"/>
      <c r="H916" s="162"/>
      <c r="I916" s="162"/>
      <c r="J916" s="162"/>
      <c r="K916" s="162"/>
      <c r="L916" s="162"/>
      <c r="M916" s="162"/>
      <c r="N916" s="162"/>
      <c r="O916" s="162"/>
      <c r="P916" s="162"/>
      <c r="Q916" s="162"/>
      <c r="R916" s="162"/>
      <c r="S916" s="162"/>
      <c r="T916" s="162"/>
      <c r="U916" s="162"/>
      <c r="V916" s="162"/>
      <c r="W916" s="162"/>
      <c r="X916" s="162"/>
      <c r="Y916" s="173"/>
      <c r="Z916" s="173"/>
      <c r="AA916" s="173"/>
      <c r="AB916" s="162"/>
    </row>
    <row r="917" spans="1:28" ht="15.75" x14ac:dyDescent="0.25">
      <c r="A917" s="162"/>
      <c r="B917" s="162"/>
      <c r="C917" s="162"/>
      <c r="D917" s="162"/>
      <c r="E917" s="162"/>
      <c r="F917" s="162"/>
      <c r="G917" s="162"/>
      <c r="H917" s="162"/>
      <c r="I917" s="162"/>
      <c r="J917" s="162"/>
      <c r="K917" s="162"/>
      <c r="L917" s="162"/>
      <c r="M917" s="162"/>
      <c r="N917" s="162"/>
      <c r="O917" s="162"/>
      <c r="P917" s="162"/>
      <c r="Q917" s="162"/>
      <c r="R917" s="162"/>
      <c r="S917" s="162"/>
      <c r="T917" s="162"/>
      <c r="U917" s="162"/>
      <c r="V917" s="162"/>
      <c r="W917" s="162"/>
      <c r="X917" s="162"/>
      <c r="Y917" s="173"/>
      <c r="Z917" s="173"/>
      <c r="AA917" s="173"/>
      <c r="AB917" s="162"/>
    </row>
    <row r="918" spans="1:28" ht="15.75" x14ac:dyDescent="0.25">
      <c r="A918" s="162"/>
      <c r="B918" s="162"/>
      <c r="C918" s="162"/>
      <c r="D918" s="162"/>
      <c r="E918" s="162"/>
      <c r="F918" s="162"/>
      <c r="G918" s="162"/>
      <c r="H918" s="162"/>
      <c r="I918" s="162"/>
      <c r="J918" s="162"/>
      <c r="K918" s="162"/>
      <c r="L918" s="162"/>
      <c r="M918" s="162"/>
      <c r="N918" s="162"/>
      <c r="O918" s="162"/>
      <c r="P918" s="162"/>
      <c r="Q918" s="162"/>
      <c r="R918" s="162"/>
      <c r="S918" s="162"/>
      <c r="T918" s="162"/>
      <c r="U918" s="162"/>
      <c r="V918" s="162"/>
      <c r="W918" s="162"/>
      <c r="X918" s="162"/>
      <c r="Y918" s="173"/>
      <c r="Z918" s="173"/>
      <c r="AA918" s="173"/>
      <c r="AB918" s="162"/>
    </row>
    <row r="919" spans="1:28" ht="15.75" x14ac:dyDescent="0.25">
      <c r="A919" s="162"/>
      <c r="B919" s="162"/>
      <c r="C919" s="162"/>
      <c r="D919" s="162"/>
      <c r="E919" s="162"/>
      <c r="F919" s="162"/>
      <c r="G919" s="162"/>
      <c r="H919" s="162"/>
      <c r="I919" s="162"/>
      <c r="J919" s="162"/>
      <c r="K919" s="162"/>
      <c r="L919" s="162"/>
      <c r="M919" s="162"/>
      <c r="N919" s="162"/>
      <c r="O919" s="162"/>
      <c r="P919" s="162"/>
      <c r="Q919" s="162"/>
      <c r="R919" s="162"/>
      <c r="S919" s="162"/>
      <c r="T919" s="162"/>
      <c r="U919" s="162"/>
      <c r="V919" s="162"/>
      <c r="W919" s="162"/>
      <c r="X919" s="162"/>
      <c r="Y919" s="173"/>
      <c r="Z919" s="173"/>
      <c r="AA919" s="173"/>
      <c r="AB919" s="162"/>
    </row>
    <row r="920" spans="1:28" ht="15.75" x14ac:dyDescent="0.25">
      <c r="A920" s="162"/>
      <c r="B920" s="162"/>
      <c r="C920" s="162"/>
      <c r="D920" s="162"/>
      <c r="E920" s="162"/>
      <c r="F920" s="162"/>
      <c r="G920" s="162"/>
      <c r="H920" s="162"/>
      <c r="I920" s="162"/>
      <c r="J920" s="162"/>
      <c r="K920" s="162"/>
      <c r="L920" s="162"/>
      <c r="M920" s="162"/>
      <c r="N920" s="162"/>
      <c r="O920" s="162"/>
      <c r="P920" s="162"/>
      <c r="Q920" s="162"/>
      <c r="R920" s="162"/>
      <c r="S920" s="162"/>
      <c r="T920" s="162"/>
      <c r="U920" s="162"/>
      <c r="V920" s="162"/>
      <c r="W920" s="162"/>
      <c r="X920" s="162"/>
      <c r="Y920" s="173"/>
      <c r="Z920" s="173"/>
      <c r="AA920" s="173"/>
      <c r="AB920" s="162"/>
    </row>
    <row r="921" spans="1:28" ht="15.75" x14ac:dyDescent="0.25">
      <c r="A921" s="162"/>
      <c r="B921" s="162"/>
      <c r="C921" s="162"/>
      <c r="D921" s="162"/>
      <c r="E921" s="162"/>
      <c r="F921" s="162"/>
      <c r="G921" s="162"/>
      <c r="H921" s="162"/>
      <c r="I921" s="162"/>
      <c r="J921" s="162"/>
      <c r="K921" s="162"/>
      <c r="L921" s="162"/>
      <c r="M921" s="162"/>
      <c r="N921" s="162"/>
      <c r="O921" s="162"/>
      <c r="P921" s="162"/>
      <c r="Q921" s="162"/>
      <c r="R921" s="162"/>
      <c r="S921" s="162"/>
      <c r="T921" s="162"/>
      <c r="U921" s="162"/>
      <c r="V921" s="162"/>
      <c r="W921" s="162"/>
      <c r="X921" s="162"/>
      <c r="Y921" s="173"/>
      <c r="Z921" s="173"/>
      <c r="AA921" s="173"/>
      <c r="AB921" s="162"/>
    </row>
    <row r="922" spans="1:28" ht="15.75" x14ac:dyDescent="0.25">
      <c r="A922" s="162"/>
      <c r="B922" s="162"/>
      <c r="C922" s="162"/>
      <c r="D922" s="162"/>
      <c r="E922" s="162"/>
      <c r="F922" s="162"/>
      <c r="G922" s="162"/>
      <c r="H922" s="162"/>
      <c r="I922" s="162"/>
      <c r="J922" s="162"/>
      <c r="K922" s="162"/>
      <c r="L922" s="162"/>
      <c r="M922" s="162"/>
      <c r="N922" s="162"/>
      <c r="O922" s="162"/>
      <c r="P922" s="162"/>
      <c r="Q922" s="162"/>
      <c r="R922" s="162"/>
      <c r="S922" s="162"/>
      <c r="T922" s="162"/>
      <c r="U922" s="162"/>
      <c r="V922" s="162"/>
      <c r="W922" s="162"/>
      <c r="X922" s="162"/>
      <c r="Y922" s="173"/>
      <c r="Z922" s="173"/>
      <c r="AA922" s="173"/>
      <c r="AB922" s="162"/>
    </row>
    <row r="923" spans="1:28" ht="15.75" x14ac:dyDescent="0.25">
      <c r="A923" s="162"/>
      <c r="B923" s="162"/>
      <c r="C923" s="162"/>
      <c r="D923" s="162"/>
      <c r="E923" s="162"/>
      <c r="F923" s="162"/>
      <c r="G923" s="162"/>
      <c r="H923" s="162"/>
      <c r="I923" s="162"/>
      <c r="J923" s="162"/>
      <c r="K923" s="162"/>
      <c r="L923" s="162"/>
      <c r="M923" s="162"/>
      <c r="N923" s="162"/>
      <c r="O923" s="162"/>
      <c r="P923" s="162"/>
      <c r="Q923" s="162"/>
      <c r="R923" s="162"/>
      <c r="S923" s="162"/>
      <c r="T923" s="162"/>
      <c r="U923" s="162"/>
      <c r="V923" s="162"/>
      <c r="W923" s="162"/>
      <c r="X923" s="162"/>
      <c r="Y923" s="173"/>
      <c r="Z923" s="173"/>
      <c r="AA923" s="173"/>
      <c r="AB923" s="162"/>
    </row>
    <row r="924" spans="1:28" ht="15.75" x14ac:dyDescent="0.25">
      <c r="A924" s="162"/>
      <c r="B924" s="162"/>
      <c r="C924" s="162"/>
      <c r="D924" s="162"/>
      <c r="E924" s="162"/>
      <c r="F924" s="162"/>
      <c r="G924" s="162"/>
      <c r="H924" s="162"/>
      <c r="I924" s="162"/>
      <c r="J924" s="162"/>
      <c r="K924" s="162"/>
      <c r="L924" s="162"/>
      <c r="M924" s="162"/>
      <c r="N924" s="162"/>
      <c r="O924" s="162"/>
      <c r="P924" s="162"/>
      <c r="Q924" s="162"/>
      <c r="R924" s="162"/>
      <c r="S924" s="162"/>
      <c r="T924" s="162"/>
      <c r="U924" s="162"/>
      <c r="V924" s="162"/>
      <c r="W924" s="162"/>
      <c r="X924" s="162"/>
      <c r="Y924" s="173"/>
      <c r="Z924" s="173"/>
      <c r="AA924" s="173"/>
      <c r="AB924" s="162"/>
    </row>
    <row r="925" spans="1:28" ht="15.75" x14ac:dyDescent="0.25">
      <c r="A925" s="162"/>
      <c r="B925" s="162"/>
      <c r="C925" s="162"/>
      <c r="D925" s="162"/>
      <c r="E925" s="162"/>
      <c r="F925" s="162"/>
      <c r="G925" s="162"/>
      <c r="H925" s="162"/>
      <c r="I925" s="162"/>
      <c r="J925" s="162"/>
      <c r="K925" s="162"/>
      <c r="L925" s="162"/>
      <c r="M925" s="162"/>
      <c r="N925" s="162"/>
      <c r="O925" s="162"/>
      <c r="P925" s="162"/>
      <c r="Q925" s="162"/>
      <c r="R925" s="162"/>
      <c r="S925" s="162"/>
      <c r="T925" s="162"/>
      <c r="U925" s="162"/>
      <c r="V925" s="162"/>
      <c r="W925" s="162"/>
      <c r="X925" s="162"/>
      <c r="Y925" s="173"/>
      <c r="Z925" s="173"/>
      <c r="AA925" s="173"/>
      <c r="AB925" s="162"/>
    </row>
    <row r="926" spans="1:28" ht="15.75" x14ac:dyDescent="0.25">
      <c r="A926" s="162"/>
      <c r="B926" s="162"/>
      <c r="C926" s="162"/>
      <c r="D926" s="162"/>
      <c r="E926" s="162"/>
      <c r="F926" s="162"/>
      <c r="G926" s="162"/>
      <c r="H926" s="162"/>
      <c r="I926" s="162"/>
      <c r="J926" s="162"/>
      <c r="K926" s="162"/>
      <c r="L926" s="162"/>
      <c r="M926" s="162"/>
      <c r="N926" s="162"/>
      <c r="O926" s="162"/>
      <c r="P926" s="162"/>
      <c r="Q926" s="162"/>
      <c r="R926" s="162"/>
      <c r="S926" s="162"/>
      <c r="T926" s="162"/>
      <c r="U926" s="162"/>
      <c r="V926" s="162"/>
      <c r="W926" s="162"/>
      <c r="X926" s="162"/>
      <c r="Y926" s="173"/>
      <c r="Z926" s="173"/>
      <c r="AA926" s="173"/>
      <c r="AB926" s="162"/>
    </row>
    <row r="927" spans="1:28" ht="15.75" x14ac:dyDescent="0.25">
      <c r="A927" s="162"/>
      <c r="B927" s="162"/>
      <c r="C927" s="162"/>
      <c r="D927" s="162"/>
      <c r="E927" s="162"/>
      <c r="F927" s="162"/>
      <c r="G927" s="162"/>
      <c r="H927" s="162"/>
      <c r="I927" s="162"/>
      <c r="J927" s="162"/>
      <c r="K927" s="162"/>
      <c r="L927" s="162"/>
      <c r="M927" s="162"/>
      <c r="N927" s="162"/>
      <c r="O927" s="162"/>
      <c r="P927" s="162"/>
      <c r="Q927" s="162"/>
      <c r="R927" s="162"/>
      <c r="S927" s="162"/>
      <c r="T927" s="162"/>
      <c r="U927" s="162"/>
      <c r="V927" s="162"/>
      <c r="W927" s="162"/>
      <c r="X927" s="162"/>
      <c r="Y927" s="173"/>
      <c r="Z927" s="173"/>
      <c r="AA927" s="173"/>
      <c r="AB927" s="162"/>
    </row>
    <row r="928" spans="1:28" ht="15.75" x14ac:dyDescent="0.25">
      <c r="A928" s="162"/>
      <c r="B928" s="162"/>
      <c r="C928" s="162"/>
      <c r="D928" s="162"/>
      <c r="E928" s="162"/>
      <c r="F928" s="162"/>
      <c r="G928" s="162"/>
      <c r="H928" s="162"/>
      <c r="I928" s="162"/>
      <c r="J928" s="162"/>
      <c r="K928" s="162"/>
      <c r="L928" s="162"/>
      <c r="M928" s="162"/>
      <c r="N928" s="162"/>
      <c r="O928" s="162"/>
      <c r="P928" s="162"/>
      <c r="Q928" s="162"/>
      <c r="R928" s="162"/>
      <c r="S928" s="162"/>
      <c r="T928" s="162"/>
      <c r="U928" s="162"/>
      <c r="V928" s="162"/>
      <c r="W928" s="162"/>
      <c r="X928" s="162"/>
      <c r="Y928" s="173"/>
      <c r="Z928" s="173"/>
      <c r="AA928" s="173"/>
      <c r="AB928" s="162"/>
    </row>
    <row r="929" spans="1:28" ht="15.75" x14ac:dyDescent="0.25">
      <c r="A929" s="162"/>
      <c r="B929" s="162"/>
      <c r="C929" s="162"/>
      <c r="D929" s="162"/>
      <c r="E929" s="162"/>
      <c r="F929" s="162"/>
      <c r="G929" s="162"/>
      <c r="H929" s="162"/>
      <c r="I929" s="162"/>
      <c r="J929" s="162"/>
      <c r="K929" s="162"/>
      <c r="L929" s="162"/>
      <c r="M929" s="162"/>
      <c r="N929" s="162"/>
      <c r="O929" s="162"/>
      <c r="P929" s="162"/>
      <c r="Q929" s="162"/>
      <c r="R929" s="162"/>
      <c r="S929" s="162"/>
      <c r="T929" s="162"/>
      <c r="U929" s="162"/>
      <c r="V929" s="162"/>
      <c r="W929" s="162"/>
      <c r="X929" s="162"/>
      <c r="Y929" s="173"/>
      <c r="Z929" s="173"/>
      <c r="AA929" s="173"/>
      <c r="AB929" s="162"/>
    </row>
    <row r="930" spans="1:28" ht="15.75" x14ac:dyDescent="0.25">
      <c r="A930" s="162"/>
      <c r="B930" s="162"/>
      <c r="C930" s="162"/>
      <c r="D930" s="162"/>
      <c r="E930" s="162"/>
      <c r="F930" s="162"/>
      <c r="G930" s="162"/>
      <c r="H930" s="162"/>
      <c r="I930" s="162"/>
      <c r="J930" s="162"/>
      <c r="K930" s="162"/>
      <c r="L930" s="162"/>
      <c r="M930" s="162"/>
      <c r="N930" s="162"/>
      <c r="O930" s="162"/>
      <c r="P930" s="162"/>
      <c r="Q930" s="162"/>
      <c r="R930" s="162"/>
      <c r="S930" s="162"/>
      <c r="T930" s="162"/>
      <c r="U930" s="162"/>
      <c r="V930" s="162"/>
      <c r="W930" s="162"/>
      <c r="X930" s="162"/>
      <c r="Y930" s="173"/>
      <c r="Z930" s="173"/>
      <c r="AA930" s="173"/>
      <c r="AB930" s="162"/>
    </row>
    <row r="931" spans="1:28" ht="15.75" x14ac:dyDescent="0.25">
      <c r="A931" s="162"/>
      <c r="B931" s="162"/>
      <c r="C931" s="162"/>
      <c r="D931" s="162"/>
      <c r="E931" s="162"/>
      <c r="F931" s="162"/>
      <c r="G931" s="162"/>
      <c r="H931" s="162"/>
      <c r="I931" s="162"/>
      <c r="J931" s="162"/>
      <c r="K931" s="162"/>
      <c r="L931" s="162"/>
      <c r="M931" s="162"/>
      <c r="N931" s="162"/>
      <c r="O931" s="162"/>
      <c r="P931" s="162"/>
      <c r="Q931" s="162"/>
      <c r="R931" s="162"/>
      <c r="S931" s="162"/>
      <c r="T931" s="162"/>
      <c r="U931" s="162"/>
      <c r="V931" s="162"/>
      <c r="W931" s="162"/>
      <c r="X931" s="162"/>
      <c r="Y931" s="173"/>
      <c r="Z931" s="173"/>
      <c r="AA931" s="173"/>
      <c r="AB931" s="162"/>
    </row>
    <row r="932" spans="1:28" ht="15.75" x14ac:dyDescent="0.25">
      <c r="A932" s="162"/>
      <c r="B932" s="162"/>
      <c r="C932" s="162"/>
      <c r="D932" s="162"/>
      <c r="E932" s="162"/>
      <c r="F932" s="162"/>
      <c r="G932" s="162"/>
      <c r="H932" s="162"/>
      <c r="I932" s="162"/>
      <c r="J932" s="162"/>
      <c r="K932" s="162"/>
      <c r="L932" s="162"/>
      <c r="M932" s="162"/>
      <c r="N932" s="162"/>
      <c r="O932" s="162"/>
      <c r="P932" s="162"/>
      <c r="Q932" s="162"/>
      <c r="R932" s="162"/>
      <c r="S932" s="162"/>
      <c r="T932" s="162"/>
      <c r="U932" s="162"/>
      <c r="V932" s="162"/>
      <c r="W932" s="162"/>
      <c r="X932" s="162"/>
      <c r="Y932" s="173"/>
      <c r="Z932" s="173"/>
      <c r="AA932" s="173"/>
      <c r="AB932" s="162"/>
    </row>
    <row r="933" spans="1:28" ht="15.75" x14ac:dyDescent="0.25">
      <c r="A933" s="162"/>
      <c r="B933" s="162"/>
      <c r="C933" s="162"/>
      <c r="D933" s="162"/>
      <c r="E933" s="162"/>
      <c r="F933" s="162"/>
      <c r="G933" s="162"/>
      <c r="H933" s="162"/>
      <c r="I933" s="162"/>
      <c r="J933" s="162"/>
      <c r="K933" s="162"/>
      <c r="L933" s="162"/>
      <c r="M933" s="162"/>
      <c r="N933" s="162"/>
      <c r="O933" s="162"/>
      <c r="P933" s="162"/>
      <c r="Q933" s="162"/>
      <c r="R933" s="162"/>
      <c r="S933" s="162"/>
      <c r="T933" s="162"/>
      <c r="U933" s="162"/>
      <c r="V933" s="162"/>
      <c r="W933" s="162"/>
      <c r="X933" s="162"/>
      <c r="Y933" s="173"/>
      <c r="Z933" s="173"/>
      <c r="AA933" s="173"/>
      <c r="AB933" s="162"/>
    </row>
    <row r="934" spans="1:28" ht="15.75" x14ac:dyDescent="0.25">
      <c r="A934" s="162"/>
      <c r="B934" s="162"/>
      <c r="C934" s="162"/>
      <c r="D934" s="162"/>
      <c r="E934" s="162"/>
      <c r="F934" s="162"/>
      <c r="G934" s="162"/>
      <c r="H934" s="162"/>
      <c r="I934" s="162"/>
      <c r="J934" s="162"/>
      <c r="K934" s="162"/>
      <c r="L934" s="162"/>
      <c r="M934" s="162"/>
      <c r="N934" s="162"/>
      <c r="O934" s="162"/>
      <c r="P934" s="162"/>
      <c r="Q934" s="162"/>
      <c r="R934" s="162"/>
      <c r="S934" s="162"/>
      <c r="T934" s="162"/>
      <c r="U934" s="162"/>
      <c r="V934" s="162"/>
      <c r="W934" s="162"/>
      <c r="X934" s="162"/>
      <c r="Y934" s="173"/>
      <c r="Z934" s="173"/>
      <c r="AA934" s="173"/>
      <c r="AB934" s="162"/>
    </row>
    <row r="935" spans="1:28" ht="15.75" x14ac:dyDescent="0.25">
      <c r="A935" s="162"/>
      <c r="B935" s="162"/>
      <c r="C935" s="162"/>
      <c r="D935" s="162"/>
      <c r="E935" s="162"/>
      <c r="F935" s="162"/>
      <c r="G935" s="162"/>
      <c r="H935" s="162"/>
      <c r="I935" s="162"/>
      <c r="J935" s="162"/>
      <c r="K935" s="162"/>
      <c r="L935" s="162"/>
      <c r="M935" s="162"/>
      <c r="N935" s="162"/>
      <c r="O935" s="162"/>
      <c r="P935" s="162"/>
      <c r="Q935" s="162"/>
      <c r="R935" s="162"/>
      <c r="S935" s="162"/>
      <c r="T935" s="162"/>
      <c r="U935" s="162"/>
      <c r="V935" s="162"/>
      <c r="W935" s="162"/>
      <c r="X935" s="162"/>
      <c r="Y935" s="173"/>
      <c r="Z935" s="173"/>
      <c r="AA935" s="173"/>
      <c r="AB935" s="162"/>
    </row>
    <row r="936" spans="1:28" ht="15.75" x14ac:dyDescent="0.25">
      <c r="A936" s="162"/>
      <c r="B936" s="162"/>
      <c r="C936" s="162"/>
      <c r="D936" s="162"/>
      <c r="E936" s="162"/>
      <c r="F936" s="162"/>
      <c r="G936" s="162"/>
      <c r="H936" s="162"/>
      <c r="I936" s="162"/>
      <c r="J936" s="162"/>
      <c r="K936" s="162"/>
      <c r="L936" s="162"/>
      <c r="M936" s="162"/>
      <c r="N936" s="162"/>
      <c r="O936" s="162"/>
      <c r="P936" s="162"/>
      <c r="Q936" s="162"/>
      <c r="R936" s="162"/>
      <c r="S936" s="162"/>
      <c r="T936" s="162"/>
      <c r="U936" s="162"/>
      <c r="V936" s="162"/>
      <c r="W936" s="162"/>
      <c r="X936" s="162"/>
      <c r="Y936" s="173"/>
      <c r="Z936" s="173"/>
      <c r="AA936" s="173"/>
      <c r="AB936" s="162"/>
    </row>
    <row r="937" spans="1:28" ht="15.75" x14ac:dyDescent="0.25">
      <c r="A937" s="162"/>
      <c r="B937" s="162"/>
      <c r="C937" s="162"/>
      <c r="D937" s="162"/>
      <c r="E937" s="162"/>
      <c r="F937" s="162"/>
      <c r="G937" s="162"/>
      <c r="H937" s="162"/>
      <c r="I937" s="162"/>
      <c r="J937" s="162"/>
      <c r="K937" s="162"/>
      <c r="L937" s="162"/>
      <c r="M937" s="162"/>
      <c r="N937" s="162"/>
      <c r="O937" s="162"/>
      <c r="P937" s="162"/>
      <c r="Q937" s="162"/>
      <c r="R937" s="162"/>
      <c r="S937" s="162"/>
      <c r="T937" s="162"/>
      <c r="U937" s="162"/>
      <c r="V937" s="162"/>
      <c r="W937" s="162"/>
      <c r="X937" s="162"/>
      <c r="Y937" s="173"/>
      <c r="Z937" s="173"/>
      <c r="AA937" s="173"/>
      <c r="AB937" s="162"/>
    </row>
    <row r="938" spans="1:28" ht="15.75" x14ac:dyDescent="0.25">
      <c r="A938" s="162"/>
      <c r="B938" s="162"/>
      <c r="C938" s="162"/>
      <c r="D938" s="162"/>
      <c r="E938" s="162"/>
      <c r="F938" s="162"/>
      <c r="G938" s="162"/>
      <c r="H938" s="162"/>
      <c r="I938" s="162"/>
      <c r="J938" s="162"/>
      <c r="K938" s="162"/>
      <c r="L938" s="162"/>
      <c r="M938" s="162"/>
      <c r="N938" s="162"/>
      <c r="O938" s="162"/>
      <c r="P938" s="162"/>
      <c r="Q938" s="162"/>
      <c r="R938" s="162"/>
      <c r="S938" s="162"/>
      <c r="T938" s="162"/>
      <c r="U938" s="162"/>
      <c r="V938" s="162"/>
      <c r="W938" s="162"/>
      <c r="X938" s="162"/>
      <c r="Y938" s="173"/>
      <c r="Z938" s="173"/>
      <c r="AA938" s="173"/>
      <c r="AB938" s="162"/>
    </row>
    <row r="939" spans="1:28" ht="15.75" x14ac:dyDescent="0.25">
      <c r="A939" s="162"/>
      <c r="B939" s="162"/>
      <c r="C939" s="162"/>
      <c r="D939" s="162"/>
      <c r="E939" s="162"/>
      <c r="F939" s="162"/>
      <c r="G939" s="162"/>
      <c r="H939" s="162"/>
      <c r="I939" s="162"/>
      <c r="J939" s="162"/>
      <c r="K939" s="162"/>
      <c r="L939" s="162"/>
      <c r="M939" s="162"/>
      <c r="N939" s="162"/>
      <c r="O939" s="162"/>
      <c r="P939" s="162"/>
      <c r="Q939" s="162"/>
      <c r="R939" s="162"/>
      <c r="S939" s="162"/>
      <c r="T939" s="162"/>
      <c r="U939" s="162"/>
      <c r="V939" s="162"/>
      <c r="W939" s="162"/>
      <c r="X939" s="162"/>
      <c r="Y939" s="173"/>
      <c r="Z939" s="173"/>
      <c r="AA939" s="173"/>
      <c r="AB939" s="162"/>
    </row>
    <row r="940" spans="1:28" ht="15.75" x14ac:dyDescent="0.25">
      <c r="A940" s="162"/>
      <c r="B940" s="162"/>
      <c r="C940" s="162"/>
      <c r="D940" s="162"/>
      <c r="E940" s="162"/>
      <c r="F940" s="162"/>
      <c r="G940" s="162"/>
      <c r="H940" s="162"/>
      <c r="I940" s="162"/>
      <c r="J940" s="162"/>
      <c r="K940" s="162"/>
      <c r="L940" s="162"/>
      <c r="M940" s="162"/>
      <c r="N940" s="162"/>
      <c r="O940" s="162"/>
      <c r="P940" s="162"/>
      <c r="Q940" s="162"/>
      <c r="R940" s="162"/>
      <c r="S940" s="162"/>
      <c r="T940" s="162"/>
      <c r="U940" s="162"/>
      <c r="V940" s="162"/>
      <c r="W940" s="162"/>
      <c r="X940" s="162"/>
      <c r="Y940" s="173"/>
      <c r="Z940" s="173"/>
      <c r="AA940" s="173"/>
      <c r="AB940" s="162"/>
    </row>
    <row r="941" spans="1:28" ht="15.75" x14ac:dyDescent="0.25">
      <c r="A941" s="162"/>
      <c r="B941" s="162"/>
      <c r="C941" s="162"/>
      <c r="D941" s="162"/>
      <c r="E941" s="162"/>
      <c r="F941" s="162"/>
      <c r="G941" s="162"/>
      <c r="H941" s="162"/>
      <c r="I941" s="162"/>
      <c r="J941" s="162"/>
      <c r="K941" s="162"/>
      <c r="L941" s="162"/>
      <c r="M941" s="162"/>
      <c r="N941" s="162"/>
      <c r="O941" s="162"/>
      <c r="P941" s="162"/>
      <c r="Q941" s="162"/>
      <c r="R941" s="162"/>
      <c r="S941" s="162"/>
      <c r="T941" s="162"/>
      <c r="U941" s="162"/>
      <c r="V941" s="162"/>
      <c r="W941" s="162"/>
      <c r="X941" s="162"/>
      <c r="Y941" s="173"/>
      <c r="Z941" s="173"/>
      <c r="AA941" s="173"/>
      <c r="AB941" s="162"/>
    </row>
    <row r="942" spans="1:28" ht="15.75" x14ac:dyDescent="0.25">
      <c r="A942" s="162"/>
      <c r="B942" s="162"/>
      <c r="C942" s="162"/>
      <c r="D942" s="162"/>
      <c r="E942" s="162"/>
      <c r="F942" s="162"/>
      <c r="G942" s="162"/>
      <c r="H942" s="162"/>
      <c r="I942" s="162"/>
      <c r="J942" s="162"/>
      <c r="K942" s="162"/>
      <c r="L942" s="162"/>
      <c r="M942" s="162"/>
      <c r="N942" s="162"/>
      <c r="O942" s="162"/>
      <c r="P942" s="162"/>
      <c r="Q942" s="162"/>
      <c r="R942" s="162"/>
      <c r="S942" s="162"/>
      <c r="T942" s="162"/>
      <c r="U942" s="162"/>
      <c r="V942" s="162"/>
      <c r="W942" s="162"/>
      <c r="X942" s="162"/>
      <c r="Y942" s="173"/>
      <c r="Z942" s="173"/>
      <c r="AA942" s="173"/>
      <c r="AB942" s="162"/>
    </row>
    <row r="943" spans="1:28" ht="15.75" x14ac:dyDescent="0.25">
      <c r="A943" s="162"/>
      <c r="B943" s="162"/>
      <c r="C943" s="162"/>
      <c r="D943" s="162"/>
      <c r="E943" s="162"/>
      <c r="F943" s="162"/>
      <c r="G943" s="162"/>
      <c r="H943" s="162"/>
      <c r="I943" s="162"/>
      <c r="J943" s="162"/>
      <c r="K943" s="162"/>
      <c r="L943" s="162"/>
      <c r="M943" s="162"/>
      <c r="N943" s="162"/>
      <c r="O943" s="162"/>
      <c r="P943" s="162"/>
      <c r="Q943" s="162"/>
      <c r="R943" s="162"/>
      <c r="S943" s="162"/>
      <c r="T943" s="162"/>
      <c r="U943" s="162"/>
      <c r="V943" s="162"/>
      <c r="W943" s="162"/>
      <c r="X943" s="162"/>
      <c r="Y943" s="173"/>
      <c r="Z943" s="173"/>
      <c r="AA943" s="173"/>
      <c r="AB943" s="162"/>
    </row>
    <row r="944" spans="1:28" ht="15.75" x14ac:dyDescent="0.25">
      <c r="A944" s="162"/>
      <c r="B944" s="162"/>
      <c r="C944" s="162"/>
      <c r="D944" s="162"/>
      <c r="E944" s="162"/>
      <c r="F944" s="162"/>
      <c r="G944" s="162"/>
      <c r="H944" s="162"/>
      <c r="I944" s="162"/>
      <c r="J944" s="162"/>
      <c r="K944" s="162"/>
      <c r="L944" s="162"/>
      <c r="M944" s="162"/>
      <c r="N944" s="162"/>
      <c r="O944" s="162"/>
      <c r="P944" s="162"/>
      <c r="Q944" s="162"/>
      <c r="R944" s="162"/>
      <c r="S944" s="162"/>
      <c r="T944" s="162"/>
      <c r="U944" s="162"/>
      <c r="V944" s="162"/>
      <c r="W944" s="162"/>
      <c r="X944" s="162"/>
      <c r="Y944" s="173"/>
      <c r="Z944" s="173"/>
      <c r="AA944" s="173"/>
      <c r="AB944" s="162"/>
    </row>
    <row r="945" spans="1:28" ht="15.75" x14ac:dyDescent="0.25">
      <c r="A945" s="162"/>
      <c r="B945" s="162"/>
      <c r="C945" s="162"/>
      <c r="D945" s="162"/>
      <c r="E945" s="162"/>
      <c r="F945" s="162"/>
      <c r="G945" s="162"/>
      <c r="H945" s="162"/>
      <c r="I945" s="162"/>
      <c r="J945" s="162"/>
      <c r="K945" s="162"/>
      <c r="L945" s="162"/>
      <c r="M945" s="162"/>
      <c r="N945" s="162"/>
      <c r="O945" s="162"/>
      <c r="P945" s="162"/>
      <c r="Q945" s="162"/>
      <c r="R945" s="162"/>
      <c r="S945" s="162"/>
      <c r="T945" s="162"/>
      <c r="U945" s="162"/>
      <c r="V945" s="162"/>
      <c r="W945" s="162"/>
      <c r="X945" s="162"/>
      <c r="Y945" s="173"/>
      <c r="Z945" s="173"/>
      <c r="AA945" s="173"/>
      <c r="AB945" s="162"/>
    </row>
    <row r="946" spans="1:28" ht="15.75" x14ac:dyDescent="0.25">
      <c r="A946" s="162"/>
      <c r="B946" s="162"/>
      <c r="C946" s="162"/>
      <c r="D946" s="162"/>
      <c r="E946" s="162"/>
      <c r="F946" s="162"/>
      <c r="G946" s="162"/>
      <c r="H946" s="162"/>
      <c r="I946" s="162"/>
      <c r="J946" s="162"/>
      <c r="K946" s="162"/>
      <c r="L946" s="162"/>
      <c r="M946" s="162"/>
      <c r="N946" s="162"/>
      <c r="O946" s="162"/>
      <c r="P946" s="162"/>
      <c r="Q946" s="162"/>
      <c r="R946" s="162"/>
      <c r="S946" s="162"/>
      <c r="T946" s="162"/>
      <c r="U946" s="162"/>
      <c r="V946" s="162"/>
      <c r="W946" s="162"/>
      <c r="X946" s="162"/>
      <c r="Y946" s="173"/>
      <c r="Z946" s="173"/>
      <c r="AA946" s="173"/>
      <c r="AB946" s="162"/>
    </row>
    <row r="947" spans="1:28" ht="15.75" x14ac:dyDescent="0.25">
      <c r="A947" s="162"/>
      <c r="B947" s="162"/>
      <c r="C947" s="162"/>
      <c r="D947" s="162"/>
      <c r="E947" s="162"/>
      <c r="F947" s="162"/>
      <c r="G947" s="162"/>
      <c r="H947" s="162"/>
      <c r="I947" s="162"/>
      <c r="J947" s="162"/>
      <c r="K947" s="162"/>
      <c r="L947" s="162"/>
      <c r="M947" s="162"/>
      <c r="N947" s="162"/>
      <c r="O947" s="162"/>
      <c r="P947" s="162"/>
      <c r="Q947" s="162"/>
      <c r="R947" s="162"/>
      <c r="S947" s="162"/>
      <c r="T947" s="162"/>
      <c r="U947" s="162"/>
      <c r="V947" s="162"/>
      <c r="W947" s="162"/>
      <c r="X947" s="162"/>
      <c r="Y947" s="173"/>
      <c r="Z947" s="173"/>
      <c r="AA947" s="173"/>
      <c r="AB947" s="162"/>
    </row>
    <row r="948" spans="1:28" ht="15.75" x14ac:dyDescent="0.25">
      <c r="A948" s="162"/>
      <c r="B948" s="162"/>
      <c r="C948" s="162"/>
      <c r="D948" s="162"/>
      <c r="E948" s="162"/>
      <c r="F948" s="162"/>
      <c r="G948" s="162"/>
      <c r="H948" s="162"/>
      <c r="I948" s="162"/>
      <c r="J948" s="162"/>
      <c r="K948" s="162"/>
      <c r="L948" s="162"/>
      <c r="M948" s="162"/>
      <c r="N948" s="162"/>
      <c r="O948" s="162"/>
      <c r="P948" s="162"/>
      <c r="Q948" s="162"/>
      <c r="R948" s="162"/>
      <c r="S948" s="162"/>
      <c r="T948" s="162"/>
      <c r="U948" s="162"/>
      <c r="V948" s="162"/>
      <c r="W948" s="162"/>
      <c r="X948" s="162"/>
      <c r="Y948" s="173"/>
      <c r="Z948" s="173"/>
      <c r="AA948" s="173"/>
      <c r="AB948" s="162"/>
    </row>
    <row r="949" spans="1:28" ht="15.75" x14ac:dyDescent="0.25">
      <c r="A949" s="162"/>
      <c r="B949" s="162"/>
      <c r="C949" s="162"/>
      <c r="D949" s="162"/>
      <c r="E949" s="162"/>
      <c r="F949" s="162"/>
      <c r="G949" s="162"/>
      <c r="H949" s="162"/>
      <c r="I949" s="162"/>
      <c r="J949" s="162"/>
      <c r="K949" s="162"/>
      <c r="L949" s="162"/>
      <c r="M949" s="162"/>
      <c r="N949" s="162"/>
      <c r="O949" s="162"/>
      <c r="P949" s="162"/>
      <c r="Q949" s="162"/>
      <c r="R949" s="162"/>
      <c r="S949" s="162"/>
      <c r="T949" s="162"/>
      <c r="U949" s="162"/>
      <c r="V949" s="162"/>
      <c r="W949" s="162"/>
      <c r="X949" s="162"/>
      <c r="Y949" s="173"/>
      <c r="Z949" s="173"/>
      <c r="AA949" s="173"/>
      <c r="AB949" s="162"/>
    </row>
    <row r="950" spans="1:28" ht="15.75" x14ac:dyDescent="0.25">
      <c r="A950" s="162"/>
      <c r="B950" s="162"/>
      <c r="C950" s="162"/>
      <c r="D950" s="162"/>
      <c r="E950" s="162"/>
      <c r="F950" s="162"/>
      <c r="G950" s="162"/>
      <c r="H950" s="162"/>
      <c r="I950" s="162"/>
      <c r="J950" s="162"/>
      <c r="K950" s="162"/>
      <c r="L950" s="162"/>
      <c r="M950" s="162"/>
      <c r="N950" s="162"/>
      <c r="O950" s="162"/>
      <c r="P950" s="162"/>
      <c r="Q950" s="162"/>
      <c r="R950" s="162"/>
      <c r="S950" s="162"/>
      <c r="T950" s="162"/>
      <c r="U950" s="162"/>
      <c r="V950" s="162"/>
      <c r="W950" s="162"/>
      <c r="X950" s="162"/>
      <c r="Y950" s="173"/>
      <c r="Z950" s="173"/>
      <c r="AA950" s="173"/>
      <c r="AB950" s="162"/>
    </row>
    <row r="951" spans="1:28" ht="15.75" x14ac:dyDescent="0.25">
      <c r="A951" s="162"/>
      <c r="B951" s="162"/>
      <c r="C951" s="162"/>
      <c r="D951" s="162"/>
      <c r="E951" s="162"/>
      <c r="F951" s="162"/>
      <c r="G951" s="162"/>
      <c r="H951" s="162"/>
      <c r="I951" s="162"/>
      <c r="J951" s="162"/>
      <c r="K951" s="162"/>
      <c r="L951" s="162"/>
      <c r="M951" s="162"/>
      <c r="N951" s="162"/>
      <c r="O951" s="162"/>
      <c r="P951" s="162"/>
      <c r="Q951" s="162"/>
      <c r="R951" s="162"/>
      <c r="S951" s="162"/>
      <c r="T951" s="162"/>
      <c r="U951" s="162"/>
      <c r="V951" s="162"/>
      <c r="W951" s="162"/>
      <c r="X951" s="162"/>
      <c r="Y951" s="173"/>
      <c r="Z951" s="173"/>
      <c r="AA951" s="173"/>
      <c r="AB951" s="162"/>
    </row>
    <row r="952" spans="1:28" ht="15.75" x14ac:dyDescent="0.25">
      <c r="A952" s="162"/>
      <c r="B952" s="162"/>
      <c r="C952" s="162"/>
      <c r="D952" s="162"/>
      <c r="E952" s="162"/>
      <c r="F952" s="162"/>
      <c r="G952" s="162"/>
      <c r="H952" s="162"/>
      <c r="I952" s="162"/>
      <c r="J952" s="162"/>
      <c r="K952" s="162"/>
      <c r="L952" s="162"/>
      <c r="M952" s="162"/>
      <c r="N952" s="162"/>
      <c r="O952" s="162"/>
      <c r="P952" s="162"/>
      <c r="Q952" s="162"/>
      <c r="R952" s="162"/>
      <c r="S952" s="162"/>
      <c r="T952" s="162"/>
      <c r="U952" s="162"/>
      <c r="V952" s="162"/>
      <c r="W952" s="162"/>
      <c r="X952" s="162"/>
      <c r="Y952" s="173"/>
      <c r="Z952" s="173"/>
      <c r="AA952" s="173"/>
      <c r="AB952" s="162"/>
    </row>
    <row r="953" spans="1:28" ht="15.75" x14ac:dyDescent="0.25">
      <c r="A953" s="162"/>
      <c r="B953" s="162"/>
      <c r="C953" s="162"/>
      <c r="D953" s="162"/>
      <c r="E953" s="162"/>
      <c r="F953" s="162"/>
      <c r="G953" s="162"/>
      <c r="H953" s="162"/>
      <c r="I953" s="162"/>
      <c r="J953" s="162"/>
      <c r="K953" s="162"/>
      <c r="L953" s="162"/>
      <c r="M953" s="162"/>
      <c r="N953" s="162"/>
      <c r="O953" s="162"/>
      <c r="P953" s="162"/>
      <c r="Q953" s="162"/>
      <c r="R953" s="162"/>
      <c r="S953" s="162"/>
      <c r="T953" s="162"/>
      <c r="U953" s="162"/>
      <c r="V953" s="162"/>
      <c r="W953" s="162"/>
      <c r="X953" s="162"/>
      <c r="Y953" s="173"/>
      <c r="Z953" s="173"/>
      <c r="AA953" s="173"/>
      <c r="AB953" s="162"/>
    </row>
    <row r="954" spans="1:28" ht="15.75" x14ac:dyDescent="0.25">
      <c r="A954" s="162"/>
      <c r="B954" s="162"/>
      <c r="C954" s="162"/>
      <c r="D954" s="162"/>
      <c r="E954" s="162"/>
      <c r="F954" s="162"/>
      <c r="G954" s="162"/>
      <c r="H954" s="162"/>
      <c r="I954" s="162"/>
      <c r="J954" s="162"/>
      <c r="K954" s="162"/>
      <c r="L954" s="162"/>
      <c r="M954" s="162"/>
      <c r="N954" s="162"/>
      <c r="O954" s="162"/>
      <c r="P954" s="162"/>
      <c r="Q954" s="162"/>
      <c r="R954" s="162"/>
      <c r="S954" s="162"/>
      <c r="T954" s="162"/>
      <c r="U954" s="162"/>
      <c r="V954" s="162"/>
      <c r="W954" s="162"/>
      <c r="X954" s="162"/>
      <c r="Y954" s="173"/>
      <c r="Z954" s="173"/>
      <c r="AA954" s="173"/>
      <c r="AB954" s="162"/>
    </row>
    <row r="955" spans="1:28" ht="15.75" x14ac:dyDescent="0.25">
      <c r="A955" s="162"/>
      <c r="B955" s="162"/>
      <c r="C955" s="162"/>
      <c r="D955" s="162"/>
      <c r="E955" s="162"/>
      <c r="F955" s="162"/>
      <c r="G955" s="162"/>
      <c r="H955" s="162"/>
      <c r="I955" s="162"/>
      <c r="J955" s="162"/>
      <c r="K955" s="162"/>
      <c r="L955" s="162"/>
      <c r="M955" s="162"/>
      <c r="N955" s="162"/>
      <c r="O955" s="162"/>
      <c r="P955" s="162"/>
      <c r="Q955" s="162"/>
      <c r="R955" s="162"/>
      <c r="S955" s="162"/>
      <c r="T955" s="162"/>
      <c r="U955" s="162"/>
      <c r="V955" s="162"/>
      <c r="W955" s="162"/>
      <c r="X955" s="162"/>
      <c r="Y955" s="173"/>
      <c r="Z955" s="173"/>
      <c r="AA955" s="173"/>
      <c r="AB955" s="162"/>
    </row>
    <row r="956" spans="1:28" ht="15.75" x14ac:dyDescent="0.25">
      <c r="A956" s="162"/>
      <c r="B956" s="162"/>
      <c r="C956" s="162"/>
      <c r="D956" s="162"/>
      <c r="E956" s="162"/>
      <c r="F956" s="162"/>
      <c r="G956" s="162"/>
      <c r="H956" s="162"/>
      <c r="I956" s="162"/>
      <c r="J956" s="162"/>
      <c r="K956" s="162"/>
      <c r="L956" s="162"/>
      <c r="M956" s="162"/>
      <c r="N956" s="162"/>
      <c r="O956" s="162"/>
      <c r="P956" s="162"/>
      <c r="Q956" s="162"/>
      <c r="R956" s="162"/>
      <c r="S956" s="162"/>
      <c r="T956" s="162"/>
      <c r="U956" s="162"/>
      <c r="V956" s="162"/>
      <c r="W956" s="162"/>
      <c r="X956" s="162"/>
      <c r="Y956" s="173"/>
      <c r="Z956" s="173"/>
      <c r="AA956" s="173"/>
      <c r="AB956" s="162"/>
    </row>
    <row r="957" spans="1:28" ht="15.75" x14ac:dyDescent="0.25">
      <c r="A957" s="162"/>
      <c r="B957" s="162"/>
      <c r="C957" s="162"/>
      <c r="D957" s="162"/>
      <c r="E957" s="162"/>
      <c r="F957" s="162"/>
      <c r="G957" s="162"/>
      <c r="H957" s="162"/>
      <c r="I957" s="162"/>
      <c r="J957" s="162"/>
      <c r="K957" s="162"/>
      <c r="L957" s="162"/>
      <c r="M957" s="162"/>
      <c r="N957" s="162"/>
      <c r="O957" s="162"/>
      <c r="P957" s="162"/>
      <c r="Q957" s="162"/>
      <c r="R957" s="162"/>
      <c r="S957" s="162"/>
      <c r="T957" s="162"/>
      <c r="U957" s="162"/>
      <c r="V957" s="162"/>
      <c r="W957" s="162"/>
      <c r="X957" s="162"/>
      <c r="Y957" s="173"/>
      <c r="Z957" s="173"/>
      <c r="AA957" s="173"/>
      <c r="AB957" s="162"/>
    </row>
    <row r="958" spans="1:28" ht="15.75" x14ac:dyDescent="0.25">
      <c r="A958" s="162"/>
      <c r="B958" s="162"/>
      <c r="C958" s="162"/>
      <c r="D958" s="162"/>
      <c r="E958" s="162"/>
      <c r="F958" s="162"/>
      <c r="G958" s="162"/>
      <c r="H958" s="162"/>
      <c r="I958" s="162"/>
      <c r="J958" s="162"/>
      <c r="K958" s="162"/>
      <c r="L958" s="162"/>
      <c r="M958" s="162"/>
      <c r="N958" s="162"/>
      <c r="O958" s="162"/>
      <c r="P958" s="162"/>
      <c r="Q958" s="162"/>
      <c r="R958" s="162"/>
      <c r="S958" s="162"/>
      <c r="T958" s="162"/>
      <c r="U958" s="162"/>
      <c r="V958" s="162"/>
      <c r="W958" s="162"/>
      <c r="X958" s="162"/>
      <c r="Y958" s="173"/>
      <c r="Z958" s="173"/>
      <c r="AA958" s="173"/>
      <c r="AB958" s="162"/>
    </row>
    <row r="959" spans="1:28" ht="15.75" x14ac:dyDescent="0.25">
      <c r="A959" s="162"/>
      <c r="B959" s="162"/>
      <c r="C959" s="162"/>
      <c r="D959" s="162"/>
      <c r="E959" s="162"/>
      <c r="F959" s="162"/>
      <c r="G959" s="162"/>
      <c r="H959" s="162"/>
      <c r="I959" s="162"/>
      <c r="J959" s="162"/>
      <c r="K959" s="162"/>
      <c r="L959" s="162"/>
      <c r="M959" s="162"/>
      <c r="N959" s="162"/>
      <c r="O959" s="162"/>
      <c r="P959" s="162"/>
      <c r="Q959" s="162"/>
      <c r="R959" s="162"/>
      <c r="S959" s="162"/>
      <c r="T959" s="162"/>
      <c r="U959" s="162"/>
      <c r="V959" s="162"/>
      <c r="W959" s="162"/>
      <c r="X959" s="162"/>
      <c r="Y959" s="173"/>
      <c r="Z959" s="173"/>
      <c r="AA959" s="173"/>
      <c r="AB959" s="162"/>
    </row>
    <row r="960" spans="1:28" ht="15.75" x14ac:dyDescent="0.25">
      <c r="A960" s="162"/>
      <c r="B960" s="162"/>
      <c r="C960" s="162"/>
      <c r="D960" s="162"/>
      <c r="E960" s="162"/>
      <c r="F960" s="162"/>
      <c r="G960" s="162"/>
      <c r="H960" s="162"/>
      <c r="I960" s="162"/>
      <c r="J960" s="162"/>
      <c r="K960" s="162"/>
      <c r="L960" s="162"/>
      <c r="M960" s="162"/>
      <c r="N960" s="162"/>
      <c r="O960" s="162"/>
      <c r="P960" s="162"/>
      <c r="Q960" s="162"/>
      <c r="R960" s="162"/>
      <c r="S960" s="162"/>
      <c r="T960" s="162"/>
      <c r="U960" s="162"/>
      <c r="V960" s="162"/>
      <c r="W960" s="162"/>
      <c r="X960" s="162"/>
      <c r="Y960" s="173"/>
      <c r="Z960" s="173"/>
      <c r="AA960" s="173"/>
      <c r="AB960" s="162"/>
    </row>
    <row r="961" spans="1:28" ht="15.75" x14ac:dyDescent="0.25">
      <c r="A961" s="162"/>
      <c r="B961" s="162"/>
      <c r="C961" s="162"/>
      <c r="D961" s="162"/>
      <c r="E961" s="162"/>
      <c r="F961" s="162"/>
      <c r="G961" s="162"/>
      <c r="H961" s="162"/>
      <c r="I961" s="162"/>
      <c r="J961" s="162"/>
      <c r="K961" s="162"/>
      <c r="L961" s="162"/>
      <c r="M961" s="162"/>
      <c r="N961" s="162"/>
      <c r="O961" s="162"/>
      <c r="P961" s="162"/>
      <c r="Q961" s="162"/>
      <c r="R961" s="162"/>
      <c r="S961" s="162"/>
      <c r="T961" s="162"/>
      <c r="U961" s="162"/>
      <c r="V961" s="162"/>
      <c r="W961" s="162"/>
      <c r="X961" s="162"/>
      <c r="Y961" s="173"/>
      <c r="Z961" s="173"/>
      <c r="AA961" s="173"/>
      <c r="AB961" s="162"/>
    </row>
    <row r="962" spans="1:28" ht="15.75" x14ac:dyDescent="0.25">
      <c r="A962" s="162"/>
      <c r="B962" s="162"/>
      <c r="C962" s="162"/>
      <c r="D962" s="162"/>
      <c r="E962" s="162"/>
      <c r="F962" s="162"/>
      <c r="G962" s="162"/>
      <c r="H962" s="162"/>
      <c r="I962" s="162"/>
      <c r="J962" s="162"/>
      <c r="K962" s="162"/>
      <c r="L962" s="162"/>
      <c r="M962" s="162"/>
      <c r="N962" s="162"/>
      <c r="O962" s="162"/>
      <c r="P962" s="162"/>
      <c r="Q962" s="162"/>
      <c r="R962" s="162"/>
      <c r="S962" s="162"/>
      <c r="T962" s="162"/>
      <c r="U962" s="162"/>
      <c r="V962" s="162"/>
      <c r="W962" s="162"/>
      <c r="X962" s="162"/>
      <c r="Y962" s="173"/>
      <c r="Z962" s="173"/>
      <c r="AA962" s="173"/>
      <c r="AB962" s="162"/>
    </row>
    <row r="963" spans="1:28" ht="15.75" x14ac:dyDescent="0.25">
      <c r="A963" s="162"/>
      <c r="B963" s="162"/>
      <c r="C963" s="162"/>
      <c r="D963" s="162"/>
      <c r="E963" s="162"/>
      <c r="F963" s="162"/>
      <c r="G963" s="162"/>
      <c r="H963" s="162"/>
      <c r="I963" s="162"/>
      <c r="J963" s="162"/>
      <c r="K963" s="162"/>
      <c r="L963" s="162"/>
      <c r="M963" s="162"/>
      <c r="N963" s="162"/>
      <c r="O963" s="162"/>
      <c r="P963" s="162"/>
      <c r="Q963" s="162"/>
      <c r="R963" s="162"/>
      <c r="S963" s="162"/>
      <c r="T963" s="162"/>
      <c r="U963" s="162"/>
      <c r="V963" s="162"/>
      <c r="W963" s="162"/>
      <c r="X963" s="162"/>
      <c r="Y963" s="173"/>
      <c r="Z963" s="173"/>
      <c r="AA963" s="173"/>
      <c r="AB963" s="162"/>
    </row>
    <row r="964" spans="1:28" ht="15.75" x14ac:dyDescent="0.25">
      <c r="A964" s="162"/>
      <c r="B964" s="162"/>
      <c r="C964" s="162"/>
      <c r="D964" s="162"/>
      <c r="E964" s="162"/>
      <c r="F964" s="162"/>
      <c r="G964" s="162"/>
      <c r="H964" s="162"/>
      <c r="I964" s="162"/>
      <c r="J964" s="162"/>
      <c r="K964" s="162"/>
      <c r="L964" s="162"/>
      <c r="M964" s="162"/>
      <c r="N964" s="162"/>
      <c r="O964" s="162"/>
      <c r="P964" s="162"/>
      <c r="Q964" s="162"/>
      <c r="R964" s="162"/>
      <c r="S964" s="162"/>
      <c r="T964" s="162"/>
      <c r="U964" s="162"/>
      <c r="V964" s="162"/>
      <c r="W964" s="162"/>
      <c r="X964" s="162"/>
      <c r="Y964" s="173"/>
      <c r="Z964" s="173"/>
      <c r="AA964" s="173"/>
      <c r="AB964" s="162"/>
    </row>
    <row r="965" spans="1:28" ht="15.75" x14ac:dyDescent="0.25">
      <c r="A965" s="162"/>
      <c r="B965" s="162"/>
      <c r="C965" s="162"/>
      <c r="D965" s="162"/>
      <c r="E965" s="162"/>
      <c r="F965" s="162"/>
      <c r="G965" s="162"/>
      <c r="H965" s="162"/>
      <c r="I965" s="162"/>
      <c r="J965" s="162"/>
      <c r="K965" s="162"/>
      <c r="L965" s="162"/>
      <c r="M965" s="162"/>
      <c r="N965" s="162"/>
      <c r="O965" s="162"/>
      <c r="P965" s="162"/>
      <c r="Q965" s="162"/>
      <c r="R965" s="162"/>
      <c r="S965" s="162"/>
      <c r="T965" s="162"/>
      <c r="U965" s="162"/>
      <c r="V965" s="162"/>
      <c r="W965" s="162"/>
      <c r="X965" s="162"/>
      <c r="Y965" s="173"/>
      <c r="Z965" s="173"/>
      <c r="AA965" s="173"/>
      <c r="AB965" s="162"/>
    </row>
    <row r="966" spans="1:28" ht="15.75" x14ac:dyDescent="0.25">
      <c r="A966" s="162"/>
      <c r="B966" s="162"/>
      <c r="C966" s="162"/>
      <c r="D966" s="162"/>
      <c r="E966" s="162"/>
      <c r="F966" s="162"/>
      <c r="G966" s="162"/>
      <c r="H966" s="162"/>
      <c r="I966" s="162"/>
      <c r="J966" s="162"/>
      <c r="K966" s="162"/>
      <c r="L966" s="162"/>
      <c r="M966" s="162"/>
      <c r="N966" s="162"/>
      <c r="O966" s="162"/>
      <c r="P966" s="162"/>
      <c r="Q966" s="162"/>
      <c r="R966" s="162"/>
      <c r="S966" s="162"/>
      <c r="T966" s="162"/>
      <c r="U966" s="162"/>
      <c r="V966" s="162"/>
      <c r="W966" s="162"/>
      <c r="X966" s="162"/>
      <c r="Y966" s="173"/>
      <c r="Z966" s="173"/>
      <c r="AA966" s="173"/>
      <c r="AB966" s="162"/>
    </row>
    <row r="967" spans="1:28" ht="15.75" x14ac:dyDescent="0.25">
      <c r="A967" s="162"/>
      <c r="B967" s="162"/>
      <c r="C967" s="162"/>
      <c r="D967" s="162"/>
      <c r="E967" s="162"/>
      <c r="F967" s="162"/>
      <c r="G967" s="162"/>
      <c r="H967" s="162"/>
      <c r="I967" s="162"/>
      <c r="J967" s="162"/>
      <c r="K967" s="162"/>
      <c r="L967" s="162"/>
      <c r="M967" s="162"/>
      <c r="N967" s="162"/>
      <c r="O967" s="162"/>
      <c r="P967" s="162"/>
      <c r="Q967" s="162"/>
      <c r="R967" s="162"/>
      <c r="S967" s="162"/>
      <c r="T967" s="162"/>
      <c r="U967" s="162"/>
      <c r="V967" s="162"/>
      <c r="W967" s="162"/>
      <c r="X967" s="162"/>
      <c r="Y967" s="173"/>
      <c r="Z967" s="173"/>
      <c r="AA967" s="173"/>
      <c r="AB967" s="162"/>
    </row>
    <row r="968" spans="1:28" ht="15.75" x14ac:dyDescent="0.25">
      <c r="A968" s="162"/>
      <c r="B968" s="162"/>
      <c r="C968" s="162"/>
      <c r="D968" s="162"/>
      <c r="E968" s="162"/>
      <c r="F968" s="162"/>
      <c r="G968" s="162"/>
      <c r="H968" s="162"/>
      <c r="I968" s="162"/>
      <c r="J968" s="162"/>
      <c r="K968" s="162"/>
      <c r="L968" s="162"/>
      <c r="M968" s="162"/>
      <c r="N968" s="162"/>
      <c r="O968" s="162"/>
      <c r="P968" s="162"/>
      <c r="Q968" s="162"/>
      <c r="R968" s="162"/>
      <c r="S968" s="162"/>
      <c r="T968" s="162"/>
      <c r="U968" s="162"/>
      <c r="V968" s="162"/>
      <c r="W968" s="162"/>
      <c r="X968" s="162"/>
      <c r="Y968" s="173"/>
      <c r="Z968" s="173"/>
      <c r="AA968" s="173"/>
      <c r="AB968" s="162"/>
    </row>
    <row r="969" spans="1:28" ht="15.75" x14ac:dyDescent="0.25"/>
    <row r="970" spans="1:28" ht="15.75" x14ac:dyDescent="0.25"/>
    <row r="971" spans="1:28" ht="15.75" x14ac:dyDescent="0.25"/>
    <row r="972" spans="1:28" ht="15.75" x14ac:dyDescent="0.25"/>
    <row r="973" spans="1:28" ht="15.75" x14ac:dyDescent="0.25"/>
    <row r="974" spans="1:28" ht="15.75" x14ac:dyDescent="0.25"/>
    <row r="975" spans="1:28" ht="15.75" x14ac:dyDescent="0.25"/>
    <row r="976" spans="1:28" ht="15.75" x14ac:dyDescent="0.25"/>
  </sheetData>
  <mergeCells count="7">
    <mergeCell ref="D36:I36"/>
    <mergeCell ref="E2:E4"/>
    <mergeCell ref="H6:O6"/>
    <mergeCell ref="P6:R6"/>
    <mergeCell ref="T6:W6"/>
    <mergeCell ref="D20:I20"/>
    <mergeCell ref="D29:I2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outlinePr summaryBelow="0" summaryRight="0"/>
  </sheetPr>
  <dimension ref="A1:AB976"/>
  <sheetViews>
    <sheetView tabSelected="1" zoomScale="85" zoomScaleNormal="85" workbookViewId="0">
      <selection activeCell="O18" sqref="O18"/>
    </sheetView>
  </sheetViews>
  <sheetFormatPr baseColWidth="10" defaultColWidth="14.42578125" defaultRowHeight="15" customHeight="1" x14ac:dyDescent="0.25"/>
  <cols>
    <col min="1" max="1" width="5.42578125" style="129" customWidth="1"/>
    <col min="2" max="2" width="10.42578125" style="129" customWidth="1"/>
    <col min="3" max="3" width="19.85546875" style="129" customWidth="1"/>
    <col min="4" max="4" width="9.42578125" style="129" customWidth="1"/>
    <col min="5" max="5" width="8.140625" style="129" customWidth="1"/>
    <col min="6" max="6" width="8.7109375" style="129" customWidth="1"/>
    <col min="7" max="7" width="9.42578125" style="129" customWidth="1"/>
    <col min="8" max="15" width="9" style="129" customWidth="1"/>
    <col min="16" max="16" width="9.140625" style="129" customWidth="1"/>
    <col min="17" max="17" width="8.85546875" style="129" customWidth="1"/>
    <col min="18" max="18" width="9.5703125" style="129" customWidth="1"/>
    <col min="19" max="19" width="2.5703125" style="129" customWidth="1"/>
    <col min="20" max="22" width="9.85546875" style="129" customWidth="1"/>
    <col min="23" max="23" width="11.42578125" style="129" customWidth="1"/>
    <col min="24" max="24" width="7.42578125" style="129" customWidth="1"/>
    <col min="25" max="25" width="8.85546875" style="250" customWidth="1"/>
    <col min="26" max="26" width="5.85546875" style="250" customWidth="1"/>
    <col min="27" max="27" width="8.85546875" style="250" customWidth="1"/>
    <col min="28" max="28" width="9.5703125" style="129" customWidth="1"/>
    <col min="29" max="16384" width="14.42578125" style="129"/>
  </cols>
  <sheetData>
    <row r="1" spans="1:28" ht="15" customHeight="1" x14ac:dyDescent="0.25">
      <c r="T1" s="184"/>
    </row>
    <row r="2" spans="1:28" ht="15.75" customHeight="1" x14ac:dyDescent="0.25">
      <c r="A2" s="197" t="s">
        <v>138</v>
      </c>
      <c r="D2" s="185"/>
      <c r="E2" s="344" t="s">
        <v>144</v>
      </c>
      <c r="F2" s="162"/>
      <c r="G2" s="162" t="s">
        <v>186</v>
      </c>
      <c r="H2" s="162"/>
      <c r="I2" s="162"/>
      <c r="J2" s="162"/>
      <c r="K2" s="162"/>
      <c r="L2" s="162"/>
      <c r="M2" s="162"/>
      <c r="N2" s="162"/>
      <c r="O2" s="162"/>
      <c r="P2" s="162"/>
      <c r="Q2" s="162"/>
      <c r="R2" s="162"/>
      <c r="S2" s="162"/>
      <c r="T2" s="162"/>
      <c r="U2" s="162"/>
      <c r="V2" s="162"/>
      <c r="W2" s="162"/>
      <c r="X2" s="162"/>
      <c r="Y2" s="173"/>
      <c r="Z2" s="173"/>
      <c r="AA2" s="173"/>
      <c r="AB2" s="162"/>
    </row>
    <row r="3" spans="1:28" ht="18" customHeight="1" x14ac:dyDescent="0.25">
      <c r="A3" s="221" t="s">
        <v>142</v>
      </c>
      <c r="B3" s="199"/>
      <c r="C3" s="222"/>
      <c r="D3" s="223"/>
      <c r="E3" s="344"/>
      <c r="F3" s="184"/>
      <c r="G3" s="129" t="s">
        <v>187</v>
      </c>
      <c r="H3" s="185"/>
      <c r="I3" s="185"/>
      <c r="J3" s="185"/>
      <c r="K3" s="162"/>
      <c r="L3" s="162"/>
      <c r="M3" s="162"/>
      <c r="N3" s="162"/>
      <c r="O3" s="162"/>
      <c r="P3" s="162"/>
      <c r="Q3" s="162"/>
      <c r="R3" s="162"/>
      <c r="S3" s="162"/>
      <c r="U3" s="162"/>
      <c r="V3" s="162"/>
      <c r="W3" s="162"/>
      <c r="X3" s="162"/>
      <c r="Y3" s="173"/>
      <c r="Z3" s="173"/>
      <c r="AA3" s="173"/>
      <c r="AB3" s="162"/>
    </row>
    <row r="4" spans="1:28" ht="15.75" customHeight="1" x14ac:dyDescent="0.25">
      <c r="A4" s="162" t="s">
        <v>139</v>
      </c>
      <c r="D4" s="185"/>
      <c r="E4" s="344"/>
      <c r="F4" s="162"/>
      <c r="G4" s="162"/>
      <c r="H4" s="162"/>
      <c r="I4" s="162"/>
      <c r="J4" s="162"/>
      <c r="K4" s="162"/>
      <c r="L4" s="162"/>
      <c r="M4" s="162"/>
      <c r="N4" s="162"/>
      <c r="O4" s="162"/>
      <c r="P4" s="162"/>
      <c r="Q4" s="162"/>
      <c r="R4" s="162"/>
      <c r="S4" s="162"/>
      <c r="T4" s="162"/>
      <c r="U4" s="162"/>
      <c r="V4" s="162"/>
      <c r="W4" s="162"/>
      <c r="X4" s="162"/>
      <c r="Y4" s="173"/>
      <c r="Z4" s="173"/>
      <c r="AA4" s="173"/>
      <c r="AB4" s="162"/>
    </row>
    <row r="5" spans="1:28" ht="15.75" x14ac:dyDescent="0.25">
      <c r="A5" s="162"/>
      <c r="B5" s="184"/>
      <c r="C5" s="185"/>
      <c r="D5" s="185"/>
      <c r="E5" s="185"/>
      <c r="F5" s="162"/>
      <c r="G5" s="162"/>
      <c r="H5" s="162"/>
      <c r="I5" s="162"/>
      <c r="J5" s="162"/>
      <c r="K5" s="162"/>
      <c r="L5" s="162"/>
      <c r="M5" s="162"/>
      <c r="N5" s="162"/>
      <c r="O5" s="162"/>
      <c r="P5" s="162"/>
      <c r="Q5" s="162"/>
      <c r="R5" s="162"/>
      <c r="S5" s="162"/>
      <c r="T5" s="162"/>
      <c r="U5" s="162"/>
      <c r="V5" s="162"/>
      <c r="W5" s="162"/>
      <c r="X5" s="162"/>
      <c r="Y5" s="173"/>
      <c r="Z5" s="173"/>
      <c r="AA5" s="173"/>
      <c r="AB5" s="162"/>
    </row>
    <row r="6" spans="1:28" ht="15.75" x14ac:dyDescent="0.25">
      <c r="A6" s="162"/>
      <c r="B6" s="184"/>
      <c r="C6" s="185"/>
      <c r="D6" s="185"/>
      <c r="E6" s="185"/>
      <c r="F6" s="162"/>
      <c r="G6" s="162"/>
      <c r="H6" s="341" t="s">
        <v>133</v>
      </c>
      <c r="I6" s="341"/>
      <c r="J6" s="341"/>
      <c r="K6" s="341"/>
      <c r="L6" s="341"/>
      <c r="M6" s="341"/>
      <c r="N6" s="341"/>
      <c r="O6" s="341"/>
      <c r="P6" s="340" t="s">
        <v>191</v>
      </c>
      <c r="Q6" s="340"/>
      <c r="R6" s="340"/>
      <c r="S6" s="162"/>
      <c r="T6" s="162"/>
      <c r="U6" s="162"/>
      <c r="V6" s="162"/>
      <c r="W6" s="162"/>
      <c r="X6" s="162"/>
      <c r="Y6" s="173"/>
      <c r="Z6" s="173"/>
      <c r="AA6" s="173"/>
      <c r="AB6" s="162"/>
    </row>
    <row r="7" spans="1:28" s="180" customFormat="1" ht="51" x14ac:dyDescent="0.25">
      <c r="A7" s="181" t="s">
        <v>108</v>
      </c>
      <c r="B7" s="182" t="s">
        <v>109</v>
      </c>
      <c r="C7" s="182" t="s">
        <v>110</v>
      </c>
      <c r="D7" s="183" t="s">
        <v>14</v>
      </c>
      <c r="E7" s="183" t="s">
        <v>111</v>
      </c>
      <c r="F7" s="183" t="s">
        <v>112</v>
      </c>
      <c r="G7" s="201" t="s">
        <v>146</v>
      </c>
      <c r="H7" s="186" t="s">
        <v>113</v>
      </c>
      <c r="I7" s="187" t="s">
        <v>114</v>
      </c>
      <c r="J7" s="187" t="s">
        <v>157</v>
      </c>
      <c r="K7" s="187" t="s">
        <v>158</v>
      </c>
      <c r="L7" s="188" t="s">
        <v>147</v>
      </c>
      <c r="M7" s="189" t="s">
        <v>148</v>
      </c>
      <c r="N7" s="189" t="s">
        <v>42</v>
      </c>
      <c r="O7" s="189" t="s">
        <v>115</v>
      </c>
      <c r="P7" s="204" t="s">
        <v>111</v>
      </c>
      <c r="Q7" s="204" t="s">
        <v>116</v>
      </c>
      <c r="R7" s="205" t="s">
        <v>149</v>
      </c>
      <c r="S7" s="162"/>
      <c r="T7" s="162"/>
      <c r="U7" s="179" t="s">
        <v>176</v>
      </c>
      <c r="V7" s="254" t="s">
        <v>175</v>
      </c>
      <c r="W7" s="254"/>
      <c r="X7" s="254"/>
      <c r="Y7" s="179"/>
    </row>
    <row r="8" spans="1:28" ht="16.5" x14ac:dyDescent="0.25">
      <c r="A8" s="163">
        <v>1</v>
      </c>
      <c r="B8" s="164" t="s">
        <v>58</v>
      </c>
      <c r="C8" s="167" t="s">
        <v>135</v>
      </c>
      <c r="D8" s="202">
        <v>44774</v>
      </c>
      <c r="E8" s="165">
        <v>6</v>
      </c>
      <c r="F8" s="165">
        <v>0</v>
      </c>
      <c r="G8" s="200">
        <f>+'GRATIF '!K8</f>
        <v>2000</v>
      </c>
      <c r="H8" s="190">
        <v>2000</v>
      </c>
      <c r="I8" s="190">
        <v>0</v>
      </c>
      <c r="J8" s="191">
        <v>0</v>
      </c>
      <c r="K8" s="191"/>
      <c r="L8" s="191"/>
      <c r="M8" s="214">
        <f>+G8/6</f>
        <v>333.33333333333331</v>
      </c>
      <c r="N8" s="191"/>
      <c r="O8" s="191">
        <f>SUM(H8:N8)</f>
        <v>2333.3333333333335</v>
      </c>
      <c r="P8" s="232">
        <f>O8/12*E8</f>
        <v>1166.6666666666667</v>
      </c>
      <c r="Q8" s="232">
        <f>(O8/12)/30*F8</f>
        <v>0</v>
      </c>
      <c r="R8" s="232">
        <f>SUM(P8:Q8)</f>
        <v>1166.6666666666667</v>
      </c>
      <c r="S8" s="173"/>
      <c r="T8" s="162"/>
      <c r="U8" s="162"/>
      <c r="V8" s="250"/>
      <c r="W8" s="250"/>
      <c r="X8" s="254"/>
      <c r="Y8" s="179"/>
    </row>
    <row r="9" spans="1:28" ht="16.5" x14ac:dyDescent="0.3">
      <c r="A9" s="163">
        <v>2</v>
      </c>
      <c r="B9" s="166" t="s">
        <v>64</v>
      </c>
      <c r="C9" s="167" t="s">
        <v>136</v>
      </c>
      <c r="D9" s="203">
        <v>44652</v>
      </c>
      <c r="E9" s="165">
        <v>6</v>
      </c>
      <c r="F9" s="168">
        <v>0</v>
      </c>
      <c r="G9" s="200">
        <f>+'GRATIF '!K9</f>
        <v>1402.5</v>
      </c>
      <c r="H9" s="190">
        <v>1300</v>
      </c>
      <c r="I9" s="191">
        <v>102.5</v>
      </c>
      <c r="J9" s="191">
        <v>0</v>
      </c>
      <c r="K9" s="191"/>
      <c r="L9" s="191"/>
      <c r="M9" s="214">
        <f>+G9/6</f>
        <v>233.75</v>
      </c>
      <c r="N9" s="191"/>
      <c r="O9" s="191">
        <f t="shared" ref="O9:O10" si="0">SUM(H9:N9)</f>
        <v>1636.25</v>
      </c>
      <c r="P9" s="232">
        <f t="shared" ref="P9:P12" si="1">O9/12*E9</f>
        <v>818.125</v>
      </c>
      <c r="Q9" s="232">
        <f t="shared" ref="Q9:Q12" si="2">(O9/12)/30*F9</f>
        <v>0</v>
      </c>
      <c r="R9" s="232">
        <f t="shared" ref="R9:R12" si="3">SUM(P9:Q9)</f>
        <v>818.125</v>
      </c>
      <c r="S9" s="173"/>
      <c r="T9" s="162"/>
      <c r="U9" s="162"/>
      <c r="V9" s="250"/>
      <c r="W9" s="250"/>
      <c r="X9" s="254"/>
      <c r="Y9" s="179"/>
    </row>
    <row r="10" spans="1:28" ht="16.5" x14ac:dyDescent="0.3">
      <c r="A10" s="163">
        <v>3</v>
      </c>
      <c r="B10" s="164" t="s">
        <v>68</v>
      </c>
      <c r="C10" s="167" t="s">
        <v>137</v>
      </c>
      <c r="D10" s="203">
        <v>45108</v>
      </c>
      <c r="E10" s="165">
        <v>6</v>
      </c>
      <c r="F10" s="165">
        <v>0</v>
      </c>
      <c r="G10" s="200">
        <f>+'GRATIF '!K10</f>
        <v>2200</v>
      </c>
      <c r="H10" s="190">
        <v>2200</v>
      </c>
      <c r="I10" s="190">
        <v>0</v>
      </c>
      <c r="J10" s="214">
        <f>+J24</f>
        <v>385</v>
      </c>
      <c r="K10" s="214">
        <f>+J33</f>
        <v>44</v>
      </c>
      <c r="L10" s="191"/>
      <c r="M10" s="214">
        <f>+G10/6</f>
        <v>366.66666666666669</v>
      </c>
      <c r="N10" s="191"/>
      <c r="O10" s="191">
        <f t="shared" si="0"/>
        <v>2995.6666666666665</v>
      </c>
      <c r="P10" s="232">
        <f t="shared" si="1"/>
        <v>1497.8333333333333</v>
      </c>
      <c r="Q10" s="232">
        <f t="shared" si="2"/>
        <v>0</v>
      </c>
      <c r="R10" s="232">
        <f t="shared" si="3"/>
        <v>1497.8333333333333</v>
      </c>
      <c r="S10" s="173"/>
      <c r="T10" s="162"/>
      <c r="U10" s="162"/>
      <c r="V10" s="250"/>
      <c r="W10" s="250"/>
      <c r="X10" s="254"/>
      <c r="Y10" s="179"/>
    </row>
    <row r="11" spans="1:28" ht="16.5" x14ac:dyDescent="0.3">
      <c r="A11" s="163">
        <v>4</v>
      </c>
      <c r="B11" s="166" t="s">
        <v>79</v>
      </c>
      <c r="C11" s="239" t="s">
        <v>140</v>
      </c>
      <c r="D11" s="240">
        <v>45457</v>
      </c>
      <c r="E11" s="241">
        <v>4</v>
      </c>
      <c r="F11" s="242">
        <v>17</v>
      </c>
      <c r="G11" s="200">
        <f>+'GRATIF '!K11</f>
        <v>0</v>
      </c>
      <c r="H11" s="190">
        <v>1100</v>
      </c>
      <c r="I11" s="190">
        <v>0</v>
      </c>
      <c r="J11" s="191"/>
      <c r="K11" s="191"/>
      <c r="L11" s="191"/>
      <c r="M11" s="191">
        <f>+G11/6</f>
        <v>0</v>
      </c>
      <c r="N11" s="191"/>
      <c r="O11" s="191">
        <f t="shared" ref="O11:O13" si="4">SUM(H11:N11)</f>
        <v>1100</v>
      </c>
      <c r="P11" s="232">
        <f t="shared" si="1"/>
        <v>366.66666666666669</v>
      </c>
      <c r="Q11" s="232">
        <f t="shared" si="2"/>
        <v>51.94444444444445</v>
      </c>
      <c r="R11" s="232">
        <f t="shared" si="3"/>
        <v>418.61111111111114</v>
      </c>
      <c r="S11" s="173"/>
      <c r="T11" s="162"/>
      <c r="U11" s="162"/>
      <c r="V11" s="250"/>
      <c r="W11" s="250"/>
      <c r="X11" s="254"/>
      <c r="Y11" s="179"/>
    </row>
    <row r="12" spans="1:28" ht="16.5" x14ac:dyDescent="0.25">
      <c r="A12" s="163">
        <v>5</v>
      </c>
      <c r="B12" s="164" t="s">
        <v>81</v>
      </c>
      <c r="C12" s="239" t="s">
        <v>141</v>
      </c>
      <c r="D12" s="243">
        <v>45474</v>
      </c>
      <c r="E12" s="241">
        <v>4</v>
      </c>
      <c r="F12" s="241">
        <v>0</v>
      </c>
      <c r="G12" s="200">
        <f>+'GRATIF '!K12</f>
        <v>0</v>
      </c>
      <c r="H12" s="190">
        <v>1025</v>
      </c>
      <c r="I12" s="191">
        <v>0</v>
      </c>
      <c r="J12" s="191"/>
      <c r="K12" s="191"/>
      <c r="L12" s="191"/>
      <c r="M12" s="191">
        <f>+G12/6</f>
        <v>0</v>
      </c>
      <c r="N12" s="191"/>
      <c r="O12" s="191">
        <f t="shared" si="4"/>
        <v>1025</v>
      </c>
      <c r="P12" s="232">
        <f t="shared" si="1"/>
        <v>341.66666666666669</v>
      </c>
      <c r="Q12" s="232">
        <f t="shared" si="2"/>
        <v>0</v>
      </c>
      <c r="R12" s="232">
        <f t="shared" si="3"/>
        <v>341.66666666666669</v>
      </c>
      <c r="S12" s="173"/>
      <c r="T12" s="162"/>
      <c r="U12" s="252">
        <f>-R41</f>
        <v>-14.236111111111111</v>
      </c>
      <c r="V12" s="364">
        <f>+R12+U12</f>
        <v>327.4305555555556</v>
      </c>
      <c r="W12" s="250"/>
      <c r="X12" s="254"/>
      <c r="Y12" s="179"/>
    </row>
    <row r="13" spans="1:28" ht="15.75" x14ac:dyDescent="0.25">
      <c r="A13" s="163">
        <v>6</v>
      </c>
      <c r="B13" s="168"/>
      <c r="C13" s="167"/>
      <c r="D13" s="169"/>
      <c r="E13" s="165"/>
      <c r="F13" s="165"/>
      <c r="G13" s="169"/>
      <c r="H13" s="169"/>
      <c r="I13" s="169"/>
      <c r="J13" s="169"/>
      <c r="K13" s="169"/>
      <c r="L13" s="191">
        <f t="shared" ref="L13" si="5">+G13/6</f>
        <v>0</v>
      </c>
      <c r="M13" s="191">
        <f t="shared" ref="M13" si="6">+G13/6</f>
        <v>0</v>
      </c>
      <c r="N13" s="169"/>
      <c r="O13" s="191">
        <f t="shared" si="4"/>
        <v>0</v>
      </c>
      <c r="P13" s="232">
        <f t="shared" ref="P11:P13" si="7">O13/12*E13</f>
        <v>0</v>
      </c>
      <c r="Q13" s="232">
        <f t="shared" ref="Q11:Q13" si="8">(O13/12)/30*F13</f>
        <v>0</v>
      </c>
      <c r="R13" s="232">
        <f t="shared" ref="R13" si="9">SUM(P13:Q13)</f>
        <v>0</v>
      </c>
      <c r="S13" s="162"/>
      <c r="T13" s="162"/>
      <c r="U13" s="162"/>
      <c r="V13" s="162"/>
      <c r="W13" s="162"/>
      <c r="X13" s="254"/>
      <c r="Y13" s="179"/>
      <c r="Z13" s="173"/>
      <c r="AA13" s="173"/>
      <c r="AB13" s="162"/>
    </row>
    <row r="14" spans="1:28" s="231" customFormat="1" ht="16.5" x14ac:dyDescent="0.3">
      <c r="A14" s="227"/>
      <c r="B14" s="228"/>
      <c r="C14" s="224" t="s">
        <v>117</v>
      </c>
      <c r="D14" s="229"/>
      <c r="E14" s="228"/>
      <c r="F14" s="225"/>
      <c r="G14" s="226">
        <f>SUM(G8:G13)</f>
        <v>5602.5</v>
      </c>
      <c r="H14" s="226">
        <f>SUM(H8:H13)</f>
        <v>7625</v>
      </c>
      <c r="I14" s="226">
        <f t="shared" ref="I14:R14" si="10">SUM(I8:I13)</f>
        <v>102.5</v>
      </c>
      <c r="J14" s="226">
        <f t="shared" si="10"/>
        <v>385</v>
      </c>
      <c r="K14" s="226">
        <f t="shared" si="10"/>
        <v>44</v>
      </c>
      <c r="L14" s="226">
        <f t="shared" si="10"/>
        <v>0</v>
      </c>
      <c r="M14" s="226">
        <f t="shared" si="10"/>
        <v>933.75</v>
      </c>
      <c r="N14" s="226">
        <f t="shared" si="10"/>
        <v>0</v>
      </c>
      <c r="O14" s="226">
        <f t="shared" si="10"/>
        <v>9090.25</v>
      </c>
      <c r="P14" s="226">
        <f t="shared" si="10"/>
        <v>4190.958333333333</v>
      </c>
      <c r="Q14" s="226">
        <f t="shared" si="10"/>
        <v>51.94444444444445</v>
      </c>
      <c r="R14" s="226">
        <f t="shared" si="10"/>
        <v>4242.9027777777783</v>
      </c>
      <c r="S14" s="162"/>
      <c r="T14" s="162"/>
      <c r="U14" s="162"/>
      <c r="V14" s="162"/>
      <c r="W14" s="162"/>
      <c r="X14" s="230"/>
      <c r="Y14" s="255"/>
      <c r="Z14" s="255"/>
      <c r="AA14" s="255"/>
      <c r="AB14" s="230"/>
    </row>
    <row r="15" spans="1:28" ht="15.75" x14ac:dyDescent="0.25">
      <c r="A15" s="162"/>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73"/>
      <c r="Z15" s="173"/>
      <c r="AA15" s="173"/>
      <c r="AB15" s="162"/>
    </row>
    <row r="16" spans="1:28" ht="15.75" x14ac:dyDescent="0.25">
      <c r="A16" s="162"/>
      <c r="B16" s="162"/>
      <c r="C16" s="162"/>
      <c r="D16" s="162"/>
      <c r="E16" s="162"/>
      <c r="F16" s="162"/>
      <c r="G16" s="162"/>
      <c r="H16" s="162"/>
      <c r="I16" s="162"/>
      <c r="J16" s="162"/>
      <c r="K16" s="162"/>
      <c r="L16" s="162"/>
      <c r="M16" s="162"/>
      <c r="N16" s="162"/>
      <c r="O16" s="162"/>
      <c r="P16" s="162"/>
      <c r="Q16" s="162"/>
      <c r="R16" s="162"/>
      <c r="S16" s="162"/>
      <c r="T16" s="170"/>
      <c r="U16" s="170"/>
      <c r="V16" s="170"/>
      <c r="W16" s="162"/>
      <c r="X16" s="162"/>
      <c r="Y16" s="173"/>
      <c r="Z16" s="173"/>
      <c r="AA16" s="173"/>
      <c r="AB16" s="162"/>
    </row>
    <row r="17" spans="1:28" ht="15.75" x14ac:dyDescent="0.25">
      <c r="A17" s="162"/>
      <c r="B17" s="162"/>
      <c r="C17" s="162"/>
      <c r="D17" s="162"/>
      <c r="E17" s="162"/>
      <c r="F17" s="162"/>
      <c r="G17" s="162"/>
      <c r="H17" s="162"/>
      <c r="I17" s="171"/>
      <c r="J17" s="162"/>
      <c r="K17" s="162"/>
      <c r="L17" s="162"/>
      <c r="M17" s="172"/>
      <c r="N17" s="172"/>
      <c r="O17" s="172"/>
      <c r="P17" s="162"/>
      <c r="Q17" s="162"/>
      <c r="R17" s="162"/>
      <c r="S17" s="162"/>
      <c r="T17" s="170"/>
      <c r="U17" s="170"/>
      <c r="V17" s="170"/>
      <c r="W17" s="162"/>
      <c r="X17" s="162"/>
      <c r="Y17" s="173"/>
      <c r="Z17" s="173"/>
      <c r="AA17" s="173"/>
      <c r="AB17" s="162"/>
    </row>
    <row r="18" spans="1:28" ht="15.75" x14ac:dyDescent="0.25">
      <c r="A18" s="162"/>
      <c r="B18" s="162"/>
      <c r="C18" s="162"/>
      <c r="D18" s="162"/>
      <c r="E18" s="162"/>
      <c r="F18" s="162"/>
      <c r="G18" s="162"/>
      <c r="H18" s="162"/>
      <c r="I18" s="171"/>
      <c r="J18" s="162"/>
      <c r="K18" s="162"/>
      <c r="L18" s="162"/>
      <c r="M18" s="172"/>
      <c r="N18" s="172"/>
      <c r="O18" s="172"/>
      <c r="P18" s="162"/>
      <c r="Q18" s="162"/>
      <c r="R18" s="162"/>
      <c r="S18" s="162"/>
      <c r="T18" s="162"/>
      <c r="U18" s="162"/>
      <c r="V18" s="162"/>
      <c r="W18" s="162"/>
      <c r="X18" s="162"/>
      <c r="Y18" s="173"/>
      <c r="Z18" s="173"/>
      <c r="AA18" s="173"/>
      <c r="AB18" s="162"/>
    </row>
    <row r="19" spans="1:28" ht="15.75" x14ac:dyDescent="0.25">
      <c r="A19" s="162"/>
      <c r="B19" s="162"/>
      <c r="C19" s="162"/>
      <c r="D19" s="162"/>
      <c r="E19" s="162"/>
      <c r="F19" s="162"/>
      <c r="G19" s="162"/>
      <c r="H19" s="162"/>
      <c r="I19" s="171"/>
      <c r="J19" s="162"/>
      <c r="K19" s="162"/>
      <c r="L19" s="162"/>
      <c r="M19" s="172"/>
      <c r="N19" s="172"/>
      <c r="O19" s="172"/>
      <c r="P19" s="162"/>
      <c r="Q19" s="162"/>
      <c r="R19" s="162"/>
      <c r="S19" s="162"/>
      <c r="T19" s="162"/>
      <c r="U19" s="162"/>
      <c r="V19" s="162"/>
      <c r="W19" s="162"/>
      <c r="X19" s="162"/>
      <c r="Y19" s="173"/>
      <c r="Z19" s="173"/>
      <c r="AA19" s="173"/>
      <c r="AB19" s="162"/>
    </row>
    <row r="20" spans="1:28" ht="15.75" customHeight="1" x14ac:dyDescent="0.25">
      <c r="A20" s="162"/>
      <c r="B20" s="162"/>
      <c r="C20" s="162"/>
      <c r="D20" s="342" t="s">
        <v>118</v>
      </c>
      <c r="E20" s="343"/>
      <c r="F20" s="343"/>
      <c r="G20" s="343"/>
      <c r="H20" s="343"/>
      <c r="I20" s="343"/>
      <c r="J20" s="162"/>
      <c r="K20" s="162"/>
      <c r="L20" s="162"/>
      <c r="M20" s="162"/>
      <c r="N20" s="162"/>
      <c r="O20" s="162"/>
      <c r="P20" s="162"/>
      <c r="Q20" s="162"/>
      <c r="R20" s="162"/>
      <c r="S20" s="162"/>
      <c r="T20" s="162"/>
      <c r="U20" s="162"/>
      <c r="V20" s="162"/>
      <c r="W20" s="162"/>
      <c r="X20" s="162"/>
      <c r="Y20" s="173"/>
      <c r="Z20" s="173"/>
      <c r="AA20" s="173"/>
      <c r="AB20" s="162"/>
    </row>
    <row r="21" spans="1:28" ht="25.5" x14ac:dyDescent="0.25">
      <c r="A21" s="162"/>
      <c r="B21" s="162"/>
      <c r="C21" s="152"/>
      <c r="D21" s="208" t="s">
        <v>151</v>
      </c>
      <c r="E21" s="209" t="s">
        <v>152</v>
      </c>
      <c r="F21" s="209" t="s">
        <v>153</v>
      </c>
      <c r="G21" s="209" t="s">
        <v>154</v>
      </c>
      <c r="H21" s="210" t="s">
        <v>155</v>
      </c>
      <c r="I21" s="209" t="s">
        <v>156</v>
      </c>
      <c r="J21" s="211" t="s">
        <v>119</v>
      </c>
      <c r="L21" s="162"/>
      <c r="P21" s="162"/>
      <c r="Q21" s="162"/>
      <c r="R21" s="162"/>
      <c r="S21" s="162"/>
      <c r="T21" s="162"/>
      <c r="U21" s="162"/>
      <c r="V21" s="162"/>
      <c r="W21" s="162"/>
      <c r="X21" s="162"/>
      <c r="Y21" s="173"/>
      <c r="Z21" s="173"/>
      <c r="AA21" s="173"/>
      <c r="AB21" s="162"/>
    </row>
    <row r="22" spans="1:28" ht="15.75" x14ac:dyDescent="0.25">
      <c r="A22" s="162"/>
      <c r="B22" s="162"/>
      <c r="C22" s="136" t="s">
        <v>135</v>
      </c>
      <c r="D22" s="196">
        <v>0</v>
      </c>
      <c r="E22" s="196">
        <v>0</v>
      </c>
      <c r="F22" s="196">
        <v>200</v>
      </c>
      <c r="G22" s="196"/>
      <c r="H22" s="196">
        <v>0</v>
      </c>
      <c r="I22" s="196">
        <v>300</v>
      </c>
      <c r="J22" s="212">
        <f>AVERAGE(D22:I22)</f>
        <v>100</v>
      </c>
      <c r="L22" s="174" t="s">
        <v>120</v>
      </c>
      <c r="M22" s="174"/>
      <c r="N22" s="174"/>
      <c r="O22" s="174"/>
      <c r="P22" s="162"/>
      <c r="Q22" s="162"/>
      <c r="R22" s="162"/>
      <c r="S22" s="162"/>
      <c r="T22" s="162"/>
      <c r="U22" s="162"/>
      <c r="V22" s="162"/>
      <c r="W22" s="162"/>
      <c r="X22" s="162"/>
      <c r="Y22" s="173"/>
      <c r="Z22" s="173"/>
      <c r="AA22" s="173"/>
      <c r="AB22" s="162"/>
    </row>
    <row r="23" spans="1:28" ht="15.75" x14ac:dyDescent="0.25">
      <c r="A23" s="162"/>
      <c r="B23" s="162"/>
      <c r="C23" s="136" t="s">
        <v>136</v>
      </c>
      <c r="D23" s="196">
        <v>230</v>
      </c>
      <c r="E23" s="196">
        <v>0</v>
      </c>
      <c r="F23" s="196">
        <v>0</v>
      </c>
      <c r="G23" s="196"/>
      <c r="H23" s="196">
        <v>0</v>
      </c>
      <c r="I23" s="196">
        <v>0</v>
      </c>
      <c r="J23" s="212">
        <f>AVERAGE(D23:I23)</f>
        <v>46</v>
      </c>
      <c r="L23" s="174" t="s">
        <v>120</v>
      </c>
      <c r="M23" s="174"/>
      <c r="N23" s="174"/>
      <c r="O23" s="174"/>
      <c r="P23" s="162"/>
      <c r="Q23" s="162"/>
      <c r="R23" s="162"/>
      <c r="S23" s="162"/>
      <c r="T23" s="162"/>
      <c r="U23" s="162"/>
      <c r="V23" s="162"/>
      <c r="W23" s="162"/>
      <c r="X23" s="162"/>
      <c r="Y23" s="173"/>
      <c r="Z23" s="173"/>
      <c r="AA23" s="173"/>
      <c r="AB23" s="162"/>
    </row>
    <row r="24" spans="1:28" ht="15.75" x14ac:dyDescent="0.25">
      <c r="A24" s="162"/>
      <c r="B24" s="162"/>
      <c r="C24" s="136" t="s">
        <v>137</v>
      </c>
      <c r="D24" s="196">
        <v>150</v>
      </c>
      <c r="E24" s="196">
        <v>250</v>
      </c>
      <c r="F24" s="196">
        <v>350</v>
      </c>
      <c r="G24" s="196"/>
      <c r="H24" s="196">
        <v>555</v>
      </c>
      <c r="I24" s="196">
        <v>620</v>
      </c>
      <c r="J24" s="213">
        <f>AVERAGE(D24:I24)</f>
        <v>385</v>
      </c>
      <c r="L24" s="129" t="s">
        <v>121</v>
      </c>
      <c r="P24" s="162"/>
      <c r="Q24" s="162"/>
      <c r="R24" s="162"/>
      <c r="S24" s="162"/>
      <c r="T24" s="162"/>
      <c r="U24" s="162"/>
      <c r="V24" s="162"/>
      <c r="W24" s="162"/>
      <c r="X24" s="162"/>
      <c r="Y24" s="173"/>
      <c r="Z24" s="173"/>
      <c r="AA24" s="173"/>
      <c r="AB24" s="162"/>
    </row>
    <row r="25" spans="1:28" ht="15.75" x14ac:dyDescent="0.25">
      <c r="A25" s="162"/>
      <c r="B25" s="162"/>
      <c r="C25" s="136"/>
      <c r="D25" s="196"/>
      <c r="E25" s="196"/>
      <c r="F25" s="196"/>
      <c r="G25" s="196"/>
      <c r="H25" s="196"/>
      <c r="I25" s="196"/>
      <c r="J25" s="196"/>
      <c r="P25" s="162"/>
      <c r="Q25" s="162"/>
      <c r="R25" s="162"/>
      <c r="S25" s="162"/>
      <c r="T25" s="162"/>
      <c r="U25" s="162"/>
      <c r="V25" s="162"/>
      <c r="W25" s="162"/>
      <c r="X25" s="162"/>
      <c r="Y25" s="173"/>
      <c r="Z25" s="173"/>
      <c r="AA25" s="173"/>
      <c r="AB25" s="162"/>
    </row>
    <row r="26" spans="1:28" ht="15.75" x14ac:dyDescent="0.25">
      <c r="A26" s="162"/>
      <c r="B26" s="162"/>
      <c r="C26" s="162"/>
      <c r="D26" s="162"/>
      <c r="E26" s="162"/>
      <c r="F26" s="162"/>
      <c r="G26" s="162"/>
      <c r="H26" s="162"/>
      <c r="I26" s="162"/>
      <c r="J26" s="162"/>
      <c r="K26" s="162"/>
      <c r="P26" s="162"/>
      <c r="Q26" s="162"/>
      <c r="R26" s="162"/>
      <c r="S26" s="162"/>
      <c r="T26" s="162"/>
      <c r="U26" s="162"/>
      <c r="V26" s="162"/>
      <c r="W26" s="162"/>
      <c r="X26" s="162"/>
      <c r="Y26" s="173"/>
      <c r="Z26" s="173"/>
      <c r="AA26" s="173"/>
      <c r="AB26" s="162"/>
    </row>
    <row r="27" spans="1:28" ht="15.75" x14ac:dyDescent="0.25">
      <c r="A27" s="162"/>
      <c r="B27" s="162"/>
      <c r="P27" s="162"/>
      <c r="Q27" s="162"/>
      <c r="R27" s="162"/>
      <c r="S27" s="162"/>
      <c r="T27" s="162"/>
      <c r="U27" s="162"/>
      <c r="V27" s="162"/>
      <c r="W27" s="162"/>
      <c r="X27" s="162"/>
      <c r="Y27" s="173"/>
      <c r="Z27" s="173"/>
      <c r="AA27" s="173"/>
      <c r="AB27" s="162"/>
    </row>
    <row r="28" spans="1:28" ht="15.75" x14ac:dyDescent="0.25">
      <c r="A28" s="162"/>
      <c r="B28" s="162"/>
      <c r="J28" s="152"/>
      <c r="P28" s="162"/>
      <c r="Q28" s="162"/>
      <c r="R28" s="162"/>
      <c r="S28" s="162"/>
      <c r="T28" s="162"/>
      <c r="U28" s="162"/>
      <c r="V28" s="162"/>
      <c r="W28" s="162"/>
      <c r="X28" s="162"/>
      <c r="Y28" s="173"/>
      <c r="Z28" s="173"/>
      <c r="AA28" s="173"/>
      <c r="AB28" s="162"/>
    </row>
    <row r="29" spans="1:28" ht="15.75" customHeight="1" x14ac:dyDescent="0.25">
      <c r="A29" s="162"/>
      <c r="B29" s="162"/>
      <c r="D29" s="342" t="s">
        <v>122</v>
      </c>
      <c r="E29" s="343"/>
      <c r="F29" s="343"/>
      <c r="G29" s="343"/>
      <c r="H29" s="343"/>
      <c r="I29" s="343"/>
      <c r="J29" s="152"/>
      <c r="P29" s="162"/>
      <c r="Q29" s="162"/>
      <c r="R29" s="162"/>
      <c r="S29" s="162"/>
      <c r="T29" s="162"/>
      <c r="U29" s="162"/>
      <c r="V29" s="162"/>
      <c r="W29" s="162"/>
      <c r="X29" s="162"/>
      <c r="Y29" s="173"/>
      <c r="Z29" s="173"/>
      <c r="AA29" s="173"/>
      <c r="AB29" s="162"/>
    </row>
    <row r="30" spans="1:28" ht="25.5" x14ac:dyDescent="0.25">
      <c r="A30" s="162"/>
      <c r="B30" s="162"/>
      <c r="D30" s="208" t="s">
        <v>151</v>
      </c>
      <c r="E30" s="209" t="s">
        <v>152</v>
      </c>
      <c r="F30" s="209" t="s">
        <v>153</v>
      </c>
      <c r="G30" s="209" t="s">
        <v>154</v>
      </c>
      <c r="H30" s="210" t="s">
        <v>155</v>
      </c>
      <c r="I30" s="209" t="s">
        <v>156</v>
      </c>
      <c r="J30" s="211" t="s">
        <v>119</v>
      </c>
      <c r="P30" s="162"/>
      <c r="Q30" s="162"/>
      <c r="U30" s="173"/>
      <c r="V30" s="173"/>
      <c r="W30" s="257">
        <v>2000</v>
      </c>
      <c r="X30" s="258"/>
      <c r="Y30" s="259"/>
      <c r="Z30" s="248"/>
      <c r="AA30" s="173"/>
      <c r="AB30" s="162"/>
    </row>
    <row r="31" spans="1:28" ht="15.75" x14ac:dyDescent="0.25">
      <c r="A31" s="162"/>
      <c r="B31" s="162"/>
      <c r="C31" s="216" t="s">
        <v>135</v>
      </c>
      <c r="D31" s="217">
        <v>0</v>
      </c>
      <c r="E31" s="217">
        <v>0</v>
      </c>
      <c r="F31" s="217">
        <v>0</v>
      </c>
      <c r="G31" s="217"/>
      <c r="H31" s="217">
        <v>0</v>
      </c>
      <c r="I31" s="217">
        <v>0</v>
      </c>
      <c r="J31" s="218">
        <f>AVERAGE(D31:I31)</f>
        <v>0</v>
      </c>
      <c r="L31" s="174" t="s">
        <v>123</v>
      </c>
      <c r="M31" s="174"/>
      <c r="N31" s="174"/>
      <c r="O31" s="174"/>
      <c r="P31" s="162"/>
      <c r="Q31" s="162"/>
      <c r="U31" s="248"/>
      <c r="V31" s="248"/>
      <c r="W31" s="260">
        <f>1000/6</f>
        <v>166.66666666666666</v>
      </c>
      <c r="X31" s="215"/>
      <c r="Y31" s="261"/>
      <c r="Z31" s="248"/>
      <c r="AA31" s="173"/>
      <c r="AB31" s="162"/>
    </row>
    <row r="32" spans="1:28" ht="15.75" x14ac:dyDescent="0.25">
      <c r="A32" s="162"/>
      <c r="B32" s="162"/>
      <c r="C32" s="216" t="s">
        <v>136</v>
      </c>
      <c r="D32" s="217">
        <v>0</v>
      </c>
      <c r="E32" s="217">
        <v>0</v>
      </c>
      <c r="F32" s="217">
        <v>150</v>
      </c>
      <c r="G32" s="217"/>
      <c r="H32" s="217">
        <v>0</v>
      </c>
      <c r="I32" s="217">
        <v>80</v>
      </c>
      <c r="J32" s="218">
        <f>AVERAGE(D32:I32)</f>
        <v>46</v>
      </c>
      <c r="L32" s="174" t="s">
        <v>120</v>
      </c>
      <c r="M32" s="174"/>
      <c r="N32" s="174"/>
      <c r="O32" s="174"/>
      <c r="P32" s="162"/>
      <c r="Q32" s="162"/>
      <c r="U32" s="248"/>
      <c r="V32" s="248"/>
      <c r="W32" s="260">
        <f>SUM(W30:W31)</f>
        <v>2166.6666666666665</v>
      </c>
      <c r="X32" s="215"/>
      <c r="Y32" s="261"/>
      <c r="Z32" s="248"/>
      <c r="AA32" s="173"/>
      <c r="AB32" s="162"/>
    </row>
    <row r="33" spans="1:28" s="152" customFormat="1" ht="15.75" x14ac:dyDescent="0.25">
      <c r="A33" s="215"/>
      <c r="B33" s="215"/>
      <c r="C33" s="216" t="s">
        <v>137</v>
      </c>
      <c r="D33" s="217">
        <v>0</v>
      </c>
      <c r="E33" s="217">
        <v>90</v>
      </c>
      <c r="F33" s="217">
        <v>0</v>
      </c>
      <c r="G33" s="217"/>
      <c r="H33" s="217">
        <v>60</v>
      </c>
      <c r="I33" s="217">
        <v>70</v>
      </c>
      <c r="J33" s="219">
        <f>AVERAGE(D33:I33)</f>
        <v>44</v>
      </c>
      <c r="L33" s="152" t="s">
        <v>121</v>
      </c>
      <c r="P33" s="215"/>
      <c r="Q33" s="215"/>
      <c r="U33" s="173"/>
      <c r="V33" s="173"/>
      <c r="W33" s="260">
        <f>+W32/2</f>
        <v>1083.3333333333333</v>
      </c>
      <c r="X33" s="215" t="s">
        <v>170</v>
      </c>
      <c r="Y33" s="261"/>
      <c r="Z33" s="248"/>
      <c r="AA33" s="248"/>
      <c r="AB33" s="215"/>
    </row>
    <row r="34" spans="1:28" s="152" customFormat="1" ht="15.75" x14ac:dyDescent="0.25">
      <c r="A34" s="215"/>
      <c r="B34" s="215"/>
      <c r="P34" s="215"/>
      <c r="Q34" s="215"/>
      <c r="U34" s="249"/>
      <c r="V34" s="249"/>
      <c r="W34" s="262">
        <f>+W33/2</f>
        <v>541.66666666666663</v>
      </c>
      <c r="X34" s="152" t="s">
        <v>171</v>
      </c>
      <c r="Y34" s="261"/>
      <c r="Z34" s="248"/>
      <c r="AA34" s="248"/>
      <c r="AB34" s="215"/>
    </row>
    <row r="35" spans="1:28" ht="15.75" x14ac:dyDescent="0.25">
      <c r="A35" s="162"/>
      <c r="B35" s="162"/>
      <c r="C35" s="162"/>
      <c r="D35" s="175"/>
      <c r="E35" s="175"/>
      <c r="F35" s="175"/>
      <c r="G35" s="175"/>
      <c r="H35" s="175"/>
      <c r="I35" s="175"/>
      <c r="J35" s="152"/>
      <c r="K35" s="152"/>
      <c r="P35" s="162"/>
      <c r="Q35" s="162"/>
      <c r="U35" s="250"/>
      <c r="V35" s="250"/>
      <c r="W35" s="262">
        <f>+W34/180</f>
        <v>3.0092592592592591</v>
      </c>
      <c r="X35" s="152" t="s">
        <v>172</v>
      </c>
      <c r="Y35" s="261"/>
      <c r="Z35" s="248"/>
      <c r="AA35" s="173"/>
      <c r="AB35" s="162"/>
    </row>
    <row r="36" spans="1:28" ht="15.75" customHeight="1" x14ac:dyDescent="0.25">
      <c r="A36" s="162"/>
      <c r="B36" s="162"/>
      <c r="C36" s="162"/>
      <c r="D36" s="345" t="s">
        <v>124</v>
      </c>
      <c r="E36" s="346"/>
      <c r="F36" s="346"/>
      <c r="G36" s="346"/>
      <c r="H36" s="346"/>
      <c r="I36" s="346"/>
      <c r="J36" s="175"/>
      <c r="K36" s="152"/>
      <c r="N36" s="267"/>
      <c r="O36" s="269" t="s">
        <v>169</v>
      </c>
      <c r="P36" s="269"/>
      <c r="Q36" s="258"/>
      <c r="R36" s="268" t="str">
        <f>+C12</f>
        <v>MARIO GALLARDO</v>
      </c>
      <c r="S36" s="268"/>
      <c r="T36" s="268"/>
      <c r="U36" s="270"/>
      <c r="V36" s="251"/>
      <c r="W36" s="263">
        <v>3</v>
      </c>
      <c r="X36" s="215" t="s">
        <v>173</v>
      </c>
      <c r="Y36" s="261"/>
      <c r="Z36" s="248"/>
      <c r="AA36" s="173"/>
      <c r="AB36" s="162"/>
    </row>
    <row r="37" spans="1:28" ht="25.5" x14ac:dyDescent="0.25">
      <c r="A37" s="162"/>
      <c r="B37" s="162"/>
      <c r="C37" s="162"/>
      <c r="D37" s="208" t="s">
        <v>151</v>
      </c>
      <c r="E37" s="209" t="s">
        <v>152</v>
      </c>
      <c r="F37" s="209" t="s">
        <v>153</v>
      </c>
      <c r="G37" s="209" t="s">
        <v>154</v>
      </c>
      <c r="H37" s="210" t="s">
        <v>155</v>
      </c>
      <c r="I37" s="209" t="s">
        <v>156</v>
      </c>
      <c r="J37" s="211" t="s">
        <v>119</v>
      </c>
      <c r="K37" s="152"/>
      <c r="N37" s="271"/>
      <c r="O37" s="279" t="s">
        <v>149</v>
      </c>
      <c r="P37" s="280"/>
      <c r="Q37" s="265"/>
      <c r="R37" s="281">
        <f>+R12</f>
        <v>341.66666666666669</v>
      </c>
      <c r="S37" s="215"/>
      <c r="T37" s="152" t="s">
        <v>178</v>
      </c>
      <c r="U37" s="272"/>
      <c r="V37" s="252"/>
      <c r="W37" s="264">
        <f>-W36*W35</f>
        <v>-9.0277777777777768</v>
      </c>
      <c r="X37" s="265" t="s">
        <v>177</v>
      </c>
      <c r="Y37" s="266"/>
      <c r="Z37" s="248"/>
      <c r="AA37" s="173"/>
      <c r="AB37" s="162"/>
    </row>
    <row r="38" spans="1:28" ht="15.75" x14ac:dyDescent="0.25">
      <c r="A38" s="162"/>
      <c r="B38" s="162"/>
      <c r="C38" s="216" t="s">
        <v>135</v>
      </c>
      <c r="D38" s="177">
        <v>0</v>
      </c>
      <c r="E38" s="177">
        <v>0</v>
      </c>
      <c r="F38" s="177">
        <v>0</v>
      </c>
      <c r="G38" s="177"/>
      <c r="H38" s="177">
        <v>0</v>
      </c>
      <c r="I38" s="177">
        <v>0</v>
      </c>
      <c r="J38" s="218">
        <f>SUM(D38:I38)</f>
        <v>0</v>
      </c>
      <c r="K38" s="152"/>
      <c r="L38" s="174" t="s">
        <v>123</v>
      </c>
      <c r="M38" s="174"/>
      <c r="N38" s="273"/>
      <c r="O38" s="282" t="s">
        <v>179</v>
      </c>
      <c r="P38" s="265"/>
      <c r="Q38" s="265"/>
      <c r="R38" s="265">
        <f>+E12*30</f>
        <v>120</v>
      </c>
      <c r="S38" s="215"/>
      <c r="T38" s="215"/>
      <c r="U38" s="275"/>
      <c r="V38" s="162"/>
      <c r="W38" s="162"/>
      <c r="X38" s="162"/>
      <c r="Y38" s="173"/>
      <c r="Z38" s="173"/>
      <c r="AA38" s="173"/>
      <c r="AB38" s="162"/>
    </row>
    <row r="39" spans="1:28" ht="15.75" x14ac:dyDescent="0.25">
      <c r="A39" s="162"/>
      <c r="B39" s="162"/>
      <c r="C39" s="176" t="s">
        <v>136</v>
      </c>
      <c r="D39" s="177">
        <v>0</v>
      </c>
      <c r="E39" s="177">
        <v>0</v>
      </c>
      <c r="F39" s="177">
        <v>0</v>
      </c>
      <c r="G39" s="177"/>
      <c r="H39" s="177">
        <v>0</v>
      </c>
      <c r="I39" s="177">
        <v>0</v>
      </c>
      <c r="J39" s="218">
        <f t="shared" ref="J39:J42" si="11">SUM(D39:I39)</f>
        <v>0</v>
      </c>
      <c r="K39" s="152"/>
      <c r="L39" s="174" t="s">
        <v>123</v>
      </c>
      <c r="M39" s="174"/>
      <c r="N39" s="273"/>
      <c r="O39" s="282" t="s">
        <v>182</v>
      </c>
      <c r="P39" s="265"/>
      <c r="Q39" s="265"/>
      <c r="R39" s="283">
        <f>+R37/R38</f>
        <v>2.8472222222222223</v>
      </c>
      <c r="S39" s="215"/>
      <c r="T39" s="215"/>
      <c r="U39" s="275"/>
      <c r="V39" s="162"/>
      <c r="W39" s="162"/>
      <c r="X39" s="162"/>
      <c r="Y39" s="173"/>
      <c r="Z39" s="173"/>
      <c r="AA39" s="173"/>
      <c r="AB39" s="162"/>
    </row>
    <row r="40" spans="1:28" ht="15.75" x14ac:dyDescent="0.25">
      <c r="A40" s="162"/>
      <c r="B40" s="162"/>
      <c r="C40" s="176" t="s">
        <v>137</v>
      </c>
      <c r="D40" s="177">
        <v>0</v>
      </c>
      <c r="E40" s="177">
        <v>0</v>
      </c>
      <c r="F40" s="177">
        <v>0</v>
      </c>
      <c r="G40" s="177"/>
      <c r="H40" s="177">
        <v>0</v>
      </c>
      <c r="I40" s="177">
        <v>0</v>
      </c>
      <c r="J40" s="218">
        <f t="shared" si="11"/>
        <v>0</v>
      </c>
      <c r="K40" s="152"/>
      <c r="L40" s="174" t="s">
        <v>123</v>
      </c>
      <c r="M40" s="174"/>
      <c r="N40" s="273"/>
      <c r="O40" s="284" t="s">
        <v>183</v>
      </c>
      <c r="P40" s="284"/>
      <c r="Q40" s="284"/>
      <c r="R40" s="285">
        <f>+J42</f>
        <v>5</v>
      </c>
      <c r="S40" s="215"/>
      <c r="T40" s="215"/>
      <c r="U40" s="275"/>
      <c r="V40" s="162"/>
      <c r="W40" s="162"/>
      <c r="X40" s="162"/>
      <c r="Y40" s="173"/>
      <c r="Z40" s="173"/>
      <c r="AA40" s="173"/>
      <c r="AB40" s="162"/>
    </row>
    <row r="41" spans="1:28" ht="15.75" x14ac:dyDescent="0.25">
      <c r="A41" s="162"/>
      <c r="B41" s="162"/>
      <c r="C41" s="176" t="s">
        <v>140</v>
      </c>
      <c r="D41" s="177">
        <v>0</v>
      </c>
      <c r="E41" s="177">
        <v>0</v>
      </c>
      <c r="F41" s="177">
        <v>0</v>
      </c>
      <c r="G41" s="177"/>
      <c r="H41" s="177">
        <v>0</v>
      </c>
      <c r="I41" s="177">
        <v>0</v>
      </c>
      <c r="J41" s="218">
        <f t="shared" si="11"/>
        <v>0</v>
      </c>
      <c r="K41" s="152"/>
      <c r="L41" s="174" t="s">
        <v>123</v>
      </c>
      <c r="M41" s="174"/>
      <c r="N41" s="273"/>
      <c r="O41" s="286" t="s">
        <v>180</v>
      </c>
      <c r="P41" s="286"/>
      <c r="Q41" s="286"/>
      <c r="R41" s="287">
        <f>+R40*R39</f>
        <v>14.236111111111111</v>
      </c>
      <c r="S41" s="215"/>
      <c r="T41" s="215" t="s">
        <v>181</v>
      </c>
      <c r="U41" s="275"/>
      <c r="V41" s="162"/>
      <c r="W41" s="162"/>
      <c r="X41" s="162"/>
      <c r="Y41" s="173"/>
      <c r="Z41" s="173"/>
      <c r="AA41" s="173"/>
      <c r="AB41" s="162"/>
    </row>
    <row r="42" spans="1:28" ht="15.75" x14ac:dyDescent="0.25">
      <c r="A42" s="162"/>
      <c r="B42" s="162"/>
      <c r="C42" s="176" t="s">
        <v>141</v>
      </c>
      <c r="D42" s="177">
        <v>0</v>
      </c>
      <c r="E42" s="177">
        <v>0</v>
      </c>
      <c r="F42" s="177">
        <v>0</v>
      </c>
      <c r="G42" s="177">
        <v>3</v>
      </c>
      <c r="H42" s="177">
        <v>2</v>
      </c>
      <c r="I42" s="177">
        <v>0</v>
      </c>
      <c r="J42" s="218">
        <f t="shared" si="11"/>
        <v>5</v>
      </c>
      <c r="K42" s="152"/>
      <c r="L42" s="174" t="s">
        <v>125</v>
      </c>
      <c r="M42" s="174"/>
      <c r="N42" s="273"/>
      <c r="O42" s="274"/>
      <c r="P42" s="215"/>
      <c r="Q42" s="215"/>
      <c r="R42" s="215"/>
      <c r="S42" s="215"/>
      <c r="T42" s="215"/>
      <c r="U42" s="275"/>
      <c r="V42" s="162"/>
      <c r="W42" s="162"/>
      <c r="X42" s="162"/>
      <c r="Y42" s="173"/>
      <c r="Z42" s="173"/>
      <c r="AA42" s="173"/>
      <c r="AB42" s="162"/>
    </row>
    <row r="43" spans="1:28" ht="15.75" x14ac:dyDescent="0.25">
      <c r="A43" s="162"/>
      <c r="B43" s="162"/>
      <c r="C43" s="162"/>
      <c r="D43" s="162"/>
      <c r="E43" s="162"/>
      <c r="F43" s="162"/>
      <c r="G43" s="162"/>
      <c r="H43" s="162"/>
      <c r="I43" s="162"/>
      <c r="J43" s="162"/>
      <c r="K43" s="152"/>
      <c r="L43" s="162"/>
      <c r="M43" s="162"/>
      <c r="N43" s="276"/>
      <c r="O43" s="215"/>
      <c r="P43" s="215"/>
      <c r="Q43" s="215"/>
      <c r="R43" s="215"/>
      <c r="S43" s="215"/>
      <c r="T43" s="215"/>
      <c r="U43" s="275"/>
      <c r="V43" s="162"/>
      <c r="W43" s="162"/>
      <c r="X43" s="162"/>
      <c r="Y43" s="173"/>
      <c r="Z43" s="173"/>
      <c r="AA43" s="173"/>
      <c r="AB43" s="162"/>
    </row>
    <row r="44" spans="1:28" ht="15.75" x14ac:dyDescent="0.25">
      <c r="A44" s="162"/>
      <c r="B44" s="162"/>
      <c r="C44" s="162"/>
      <c r="D44" s="162"/>
      <c r="E44" s="162"/>
      <c r="F44" s="162"/>
      <c r="G44" s="162"/>
      <c r="H44" s="162"/>
      <c r="I44" s="162"/>
      <c r="J44" s="162"/>
      <c r="K44" s="152"/>
      <c r="L44" s="162"/>
      <c r="M44" s="162"/>
      <c r="N44" s="276"/>
      <c r="O44" s="215"/>
      <c r="P44" s="215"/>
      <c r="Q44" s="215"/>
      <c r="R44" s="215"/>
      <c r="S44" s="215"/>
      <c r="T44" s="215"/>
      <c r="U44" s="275"/>
      <c r="V44" s="162"/>
      <c r="W44" s="162"/>
      <c r="X44" s="162"/>
      <c r="Y44" s="173"/>
      <c r="Z44" s="173"/>
      <c r="AA44" s="173"/>
      <c r="AB44" s="162"/>
    </row>
    <row r="45" spans="1:28" ht="15.75" x14ac:dyDescent="0.25">
      <c r="A45" s="162"/>
      <c r="B45" s="162"/>
      <c r="C45" s="162"/>
      <c r="D45" s="162"/>
      <c r="E45" s="162"/>
      <c r="F45" s="162"/>
      <c r="G45" s="162"/>
      <c r="H45" s="162"/>
      <c r="I45" s="162"/>
      <c r="J45" s="162"/>
      <c r="K45" s="162"/>
      <c r="L45" s="162"/>
      <c r="M45" s="162"/>
      <c r="N45" s="277"/>
      <c r="O45" s="265"/>
      <c r="P45" s="265"/>
      <c r="Q45" s="265"/>
      <c r="R45" s="265"/>
      <c r="S45" s="265"/>
      <c r="T45" s="265"/>
      <c r="U45" s="278"/>
      <c r="V45" s="162"/>
      <c r="W45" s="162"/>
      <c r="X45" s="162"/>
      <c r="Y45" s="173"/>
      <c r="Z45" s="173"/>
      <c r="AA45" s="173"/>
      <c r="AB45" s="162"/>
    </row>
    <row r="46" spans="1:28" ht="15.75" x14ac:dyDescent="0.25">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73"/>
      <c r="Z46" s="173"/>
      <c r="AA46" s="173"/>
      <c r="AB46" s="162"/>
    </row>
    <row r="47" spans="1:28" ht="15.75" x14ac:dyDescent="0.25">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73"/>
      <c r="Z47" s="173"/>
      <c r="AA47" s="173"/>
      <c r="AB47" s="162"/>
    </row>
    <row r="48" spans="1:28" ht="15.75" x14ac:dyDescent="0.25">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73"/>
      <c r="Z48" s="173"/>
      <c r="AA48" s="173"/>
      <c r="AB48" s="162"/>
    </row>
    <row r="49" spans="1:28" ht="15.75" x14ac:dyDescent="0.25">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73"/>
      <c r="Z49" s="173"/>
      <c r="AA49" s="173"/>
      <c r="AB49" s="162"/>
    </row>
    <row r="50" spans="1:28" ht="15.75" x14ac:dyDescent="0.25">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73"/>
      <c r="Z50" s="173"/>
      <c r="AA50" s="173"/>
      <c r="AB50" s="162"/>
    </row>
    <row r="51" spans="1:28" ht="15.75" x14ac:dyDescent="0.25">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73"/>
      <c r="Z51" s="173"/>
      <c r="AA51" s="173"/>
      <c r="AB51" s="162"/>
    </row>
    <row r="52" spans="1:28" ht="15.75" x14ac:dyDescent="0.25">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73"/>
      <c r="Z52" s="173"/>
      <c r="AA52" s="173"/>
      <c r="AB52" s="162"/>
    </row>
    <row r="53" spans="1:28" ht="15.75" x14ac:dyDescent="0.25">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73"/>
      <c r="Z53" s="173"/>
      <c r="AA53" s="173"/>
      <c r="AB53" s="162"/>
    </row>
    <row r="54" spans="1:28" ht="15.75" x14ac:dyDescent="0.25">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73"/>
      <c r="Z54" s="173"/>
      <c r="AA54" s="173"/>
      <c r="AB54" s="162"/>
    </row>
    <row r="55" spans="1:28" ht="15.75" x14ac:dyDescent="0.25">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73"/>
      <c r="Z55" s="173"/>
      <c r="AA55" s="173"/>
      <c r="AB55" s="162"/>
    </row>
    <row r="56" spans="1:28" ht="15.75" x14ac:dyDescent="0.25">
      <c r="A56" s="162"/>
      <c r="B56" s="162"/>
      <c r="C56" s="162"/>
      <c r="D56" s="162"/>
      <c r="E56" s="162"/>
      <c r="F56" s="162"/>
      <c r="G56" s="162"/>
      <c r="H56" s="162">
        <v>3</v>
      </c>
      <c r="I56" s="162"/>
      <c r="J56" s="162"/>
      <c r="K56" s="162"/>
      <c r="L56" s="162"/>
      <c r="M56" s="162"/>
      <c r="N56" s="162"/>
      <c r="O56" s="162"/>
      <c r="P56" s="162"/>
      <c r="Q56" s="162"/>
      <c r="R56" s="162"/>
      <c r="S56" s="162"/>
      <c r="T56" s="162"/>
      <c r="U56" s="162"/>
      <c r="V56" s="162"/>
      <c r="W56" s="162"/>
      <c r="X56" s="162"/>
      <c r="Y56" s="173"/>
      <c r="Z56" s="173"/>
      <c r="AA56" s="173"/>
      <c r="AB56" s="162"/>
    </row>
    <row r="57" spans="1:28" ht="15.75" x14ac:dyDescent="0.25">
      <c r="A57" s="162"/>
      <c r="B57" s="162"/>
      <c r="C57" s="162"/>
      <c r="D57" s="162"/>
      <c r="E57" s="162"/>
      <c r="F57" s="162"/>
      <c r="G57" s="162"/>
      <c r="H57" s="162">
        <v>7</v>
      </c>
      <c r="I57" s="162"/>
      <c r="J57" s="162"/>
      <c r="K57" s="162"/>
      <c r="L57" s="162"/>
      <c r="M57" s="162"/>
      <c r="N57" s="162"/>
      <c r="O57" s="162"/>
      <c r="P57" s="162"/>
      <c r="Q57" s="162"/>
      <c r="R57" s="162"/>
      <c r="S57" s="162"/>
      <c r="T57" s="162"/>
      <c r="U57" s="162"/>
      <c r="V57" s="162"/>
      <c r="W57" s="162"/>
      <c r="X57" s="162"/>
      <c r="Y57" s="173"/>
      <c r="Z57" s="173"/>
      <c r="AA57" s="173"/>
      <c r="AB57" s="162"/>
    </row>
    <row r="58" spans="1:28" ht="15.75" x14ac:dyDescent="0.25">
      <c r="A58" s="162"/>
      <c r="B58" s="162"/>
      <c r="C58" s="162"/>
      <c r="D58" s="162"/>
      <c r="E58" s="162"/>
      <c r="F58" s="162"/>
      <c r="G58" s="162"/>
      <c r="H58" s="162">
        <v>7</v>
      </c>
      <c r="I58" s="162"/>
      <c r="J58" s="162"/>
      <c r="K58" s="162"/>
      <c r="L58" s="162"/>
      <c r="M58" s="162"/>
      <c r="N58" s="162"/>
      <c r="O58" s="162"/>
      <c r="P58" s="162"/>
      <c r="Q58" s="162"/>
      <c r="R58" s="162"/>
      <c r="S58" s="162"/>
      <c r="T58" s="162"/>
      <c r="U58" s="162"/>
      <c r="V58" s="162"/>
      <c r="W58" s="162"/>
      <c r="X58" s="162"/>
      <c r="Y58" s="173"/>
      <c r="Z58" s="173"/>
      <c r="AA58" s="173"/>
      <c r="AB58" s="162"/>
    </row>
    <row r="59" spans="1:28" ht="15.75" x14ac:dyDescent="0.25">
      <c r="A59" s="162"/>
      <c r="B59" s="162"/>
      <c r="C59" s="162"/>
      <c r="D59" s="162"/>
      <c r="E59" s="162"/>
      <c r="F59" s="162"/>
      <c r="G59" s="162"/>
      <c r="H59" s="178">
        <f>SUM(H56:H58)</f>
        <v>17</v>
      </c>
      <c r="I59" s="162"/>
      <c r="J59" s="162"/>
      <c r="K59" s="162"/>
      <c r="L59" s="162"/>
      <c r="M59" s="162"/>
      <c r="N59" s="162"/>
      <c r="O59" s="162"/>
      <c r="P59" s="162"/>
      <c r="Q59" s="162"/>
      <c r="R59" s="162"/>
      <c r="S59" s="162"/>
      <c r="T59" s="162"/>
      <c r="U59" s="162"/>
      <c r="V59" s="162"/>
      <c r="W59" s="162"/>
      <c r="X59" s="162"/>
      <c r="Y59" s="173"/>
      <c r="Z59" s="173"/>
      <c r="AA59" s="173"/>
      <c r="AB59" s="162"/>
    </row>
    <row r="60" spans="1:28" ht="15.75" x14ac:dyDescent="0.25">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73"/>
      <c r="Z60" s="173"/>
      <c r="AA60" s="173"/>
      <c r="AB60" s="162"/>
    </row>
    <row r="61" spans="1:28" ht="15.75" x14ac:dyDescent="0.25">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73"/>
      <c r="Z61" s="173"/>
      <c r="AA61" s="173"/>
      <c r="AB61" s="162"/>
    </row>
    <row r="62" spans="1:28" ht="15.75" x14ac:dyDescent="0.25">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73"/>
      <c r="Z62" s="173"/>
      <c r="AA62" s="173"/>
      <c r="AB62" s="162"/>
    </row>
    <row r="63" spans="1:28" ht="15.75" x14ac:dyDescent="0.25">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73"/>
      <c r="Z63" s="173"/>
      <c r="AA63" s="173"/>
      <c r="AB63" s="162"/>
    </row>
    <row r="64" spans="1:28" ht="15.75" x14ac:dyDescent="0.25">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73"/>
      <c r="Z64" s="173"/>
      <c r="AA64" s="173"/>
      <c r="AB64" s="162"/>
    </row>
    <row r="65" spans="1:28" ht="15.75" x14ac:dyDescent="0.25">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73"/>
      <c r="Z65" s="173"/>
      <c r="AA65" s="173"/>
      <c r="AB65" s="162"/>
    </row>
    <row r="66" spans="1:28" ht="15.75" x14ac:dyDescent="0.25">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73"/>
      <c r="Z66" s="173"/>
      <c r="AA66" s="173"/>
      <c r="AB66" s="162"/>
    </row>
    <row r="67" spans="1:28" ht="15.75" x14ac:dyDescent="0.25">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73"/>
      <c r="Z67" s="173"/>
      <c r="AA67" s="173"/>
      <c r="AB67" s="162"/>
    </row>
    <row r="68" spans="1:28" ht="15.75" x14ac:dyDescent="0.25">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73"/>
      <c r="Z68" s="173"/>
      <c r="AA68" s="173"/>
      <c r="AB68" s="162"/>
    </row>
    <row r="69" spans="1:28" ht="15.75" x14ac:dyDescent="0.25">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73"/>
      <c r="Z69" s="173"/>
      <c r="AA69" s="173"/>
      <c r="AB69" s="162"/>
    </row>
    <row r="70" spans="1:28" ht="15.75" x14ac:dyDescent="0.25">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73"/>
      <c r="Z70" s="173"/>
      <c r="AA70" s="173"/>
      <c r="AB70" s="162"/>
    </row>
    <row r="71" spans="1:28" ht="15.75" x14ac:dyDescent="0.25">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73"/>
      <c r="Z71" s="173"/>
      <c r="AA71" s="173"/>
      <c r="AB71" s="162"/>
    </row>
    <row r="72" spans="1:28" ht="15.75" x14ac:dyDescent="0.25">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73"/>
      <c r="Z72" s="173"/>
      <c r="AA72" s="173"/>
      <c r="AB72" s="162"/>
    </row>
    <row r="73" spans="1:28" ht="15.75" x14ac:dyDescent="0.25">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73"/>
      <c r="Z73" s="173"/>
      <c r="AA73" s="173"/>
      <c r="AB73" s="162"/>
    </row>
    <row r="74" spans="1:28" ht="15.75" x14ac:dyDescent="0.25">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73"/>
      <c r="Z74" s="173"/>
      <c r="AA74" s="173"/>
      <c r="AB74" s="162"/>
    </row>
    <row r="75" spans="1:28" ht="15.75" x14ac:dyDescent="0.25">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73"/>
      <c r="Z75" s="173"/>
      <c r="AA75" s="173"/>
      <c r="AB75" s="162"/>
    </row>
    <row r="76" spans="1:28" ht="15.75" x14ac:dyDescent="0.25">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73"/>
      <c r="Z76" s="173"/>
      <c r="AA76" s="173"/>
      <c r="AB76" s="162"/>
    </row>
    <row r="77" spans="1:28" ht="15.75" x14ac:dyDescent="0.25">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73"/>
      <c r="Z77" s="173"/>
      <c r="AA77" s="173"/>
      <c r="AB77" s="162"/>
    </row>
    <row r="78" spans="1:28" ht="15.75" x14ac:dyDescent="0.25">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73"/>
      <c r="Z78" s="173"/>
      <c r="AA78" s="173"/>
      <c r="AB78" s="162"/>
    </row>
    <row r="79" spans="1:28" ht="15.75" x14ac:dyDescent="0.25">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73"/>
      <c r="Z79" s="173"/>
      <c r="AA79" s="173"/>
      <c r="AB79" s="162"/>
    </row>
    <row r="80" spans="1:28" ht="15.75" x14ac:dyDescent="0.25">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73"/>
      <c r="Z80" s="173"/>
      <c r="AA80" s="173"/>
      <c r="AB80" s="162"/>
    </row>
    <row r="81" spans="1:28" ht="15.75" x14ac:dyDescent="0.25">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73"/>
      <c r="Z81" s="173"/>
      <c r="AA81" s="173"/>
      <c r="AB81" s="162"/>
    </row>
    <row r="82" spans="1:28" ht="15.75" x14ac:dyDescent="0.25">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73"/>
      <c r="Z82" s="173"/>
      <c r="AA82" s="173"/>
      <c r="AB82" s="162"/>
    </row>
    <row r="83" spans="1:28" ht="15.75" x14ac:dyDescent="0.25">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73"/>
      <c r="Z83" s="173"/>
      <c r="AA83" s="173"/>
      <c r="AB83" s="162"/>
    </row>
    <row r="84" spans="1:28" ht="15.75" x14ac:dyDescent="0.25">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73"/>
      <c r="Z84" s="173"/>
      <c r="AA84" s="173"/>
      <c r="AB84" s="162"/>
    </row>
    <row r="85" spans="1:28" ht="15.75" x14ac:dyDescent="0.25">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73"/>
      <c r="Z85" s="173"/>
      <c r="AA85" s="173"/>
      <c r="AB85" s="162"/>
    </row>
    <row r="86" spans="1:28" ht="15.75" x14ac:dyDescent="0.25">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73"/>
      <c r="Z86" s="173"/>
      <c r="AA86" s="173"/>
      <c r="AB86" s="162"/>
    </row>
    <row r="87" spans="1:28" ht="15.75" x14ac:dyDescent="0.25">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73"/>
      <c r="Z87" s="173"/>
      <c r="AA87" s="173"/>
      <c r="AB87" s="162"/>
    </row>
    <row r="88" spans="1:28" ht="15.75" x14ac:dyDescent="0.25">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73"/>
      <c r="Z88" s="173"/>
      <c r="AA88" s="173"/>
      <c r="AB88" s="162"/>
    </row>
    <row r="89" spans="1:28" ht="15.75" x14ac:dyDescent="0.25">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73"/>
      <c r="Z89" s="173"/>
      <c r="AA89" s="173"/>
      <c r="AB89" s="162"/>
    </row>
    <row r="90" spans="1:28" ht="15.75" x14ac:dyDescent="0.25">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73"/>
      <c r="Z90" s="173"/>
      <c r="AA90" s="173"/>
      <c r="AB90" s="162"/>
    </row>
    <row r="91" spans="1:28" ht="15.75" x14ac:dyDescent="0.25">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73"/>
      <c r="Z91" s="173"/>
      <c r="AA91" s="173"/>
      <c r="AB91" s="162"/>
    </row>
    <row r="92" spans="1:28" ht="15.75" x14ac:dyDescent="0.25">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73"/>
      <c r="Z92" s="173"/>
      <c r="AA92" s="173"/>
      <c r="AB92" s="162"/>
    </row>
    <row r="93" spans="1:28" ht="15.75" x14ac:dyDescent="0.25">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73"/>
      <c r="Z93" s="173"/>
      <c r="AA93" s="173"/>
      <c r="AB93" s="162"/>
    </row>
    <row r="94" spans="1:28" ht="15.75" x14ac:dyDescent="0.25">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73"/>
      <c r="Z94" s="173"/>
      <c r="AA94" s="173"/>
      <c r="AB94" s="162"/>
    </row>
    <row r="95" spans="1:28" ht="15.75" x14ac:dyDescent="0.25">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73"/>
      <c r="Z95" s="173"/>
      <c r="AA95" s="173"/>
      <c r="AB95" s="162"/>
    </row>
    <row r="96" spans="1:28" ht="15.75" x14ac:dyDescent="0.25">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73"/>
      <c r="Z96" s="173"/>
      <c r="AA96" s="173"/>
      <c r="AB96" s="162"/>
    </row>
    <row r="97" spans="1:28" ht="15.75" x14ac:dyDescent="0.25">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73"/>
      <c r="Z97" s="173"/>
      <c r="AA97" s="173"/>
      <c r="AB97" s="162"/>
    </row>
    <row r="98" spans="1:28" ht="15.75" x14ac:dyDescent="0.25">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73"/>
      <c r="Z98" s="173"/>
      <c r="AA98" s="173"/>
      <c r="AB98" s="162"/>
    </row>
    <row r="99" spans="1:28" ht="15.75" x14ac:dyDescent="0.25">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73"/>
      <c r="Z99" s="173"/>
      <c r="AA99" s="173"/>
      <c r="AB99" s="162"/>
    </row>
    <row r="100" spans="1:28" ht="15.75" x14ac:dyDescent="0.25">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73"/>
      <c r="Z100" s="173"/>
      <c r="AA100" s="173"/>
      <c r="AB100" s="162"/>
    </row>
    <row r="101" spans="1:28" ht="15.75" x14ac:dyDescent="0.25">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73"/>
      <c r="Z101" s="173"/>
      <c r="AA101" s="173"/>
      <c r="AB101" s="162"/>
    </row>
    <row r="102" spans="1:28" ht="15.75" x14ac:dyDescent="0.25">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73"/>
      <c r="Z102" s="173"/>
      <c r="AA102" s="173"/>
      <c r="AB102" s="162"/>
    </row>
    <row r="103" spans="1:28" ht="15.75" x14ac:dyDescent="0.25">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73"/>
      <c r="Z103" s="173"/>
      <c r="AA103" s="173"/>
      <c r="AB103" s="162"/>
    </row>
    <row r="104" spans="1:28" ht="15.75" x14ac:dyDescent="0.25">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73"/>
      <c r="Z104" s="173"/>
      <c r="AA104" s="173"/>
      <c r="AB104" s="162"/>
    </row>
    <row r="105" spans="1:28" ht="15.75" x14ac:dyDescent="0.25">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73"/>
      <c r="Z105" s="173"/>
      <c r="AA105" s="173"/>
      <c r="AB105" s="162"/>
    </row>
    <row r="106" spans="1:28" ht="15.75" x14ac:dyDescent="0.25">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73"/>
      <c r="Z106" s="173"/>
      <c r="AA106" s="173"/>
      <c r="AB106" s="162"/>
    </row>
    <row r="107" spans="1:28" ht="15.75" x14ac:dyDescent="0.25">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73"/>
      <c r="Z107" s="173"/>
      <c r="AA107" s="173"/>
      <c r="AB107" s="162"/>
    </row>
    <row r="108" spans="1:28" ht="15.75" x14ac:dyDescent="0.25">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73"/>
      <c r="Z108" s="173"/>
      <c r="AA108" s="173"/>
      <c r="AB108" s="162"/>
    </row>
    <row r="109" spans="1:28" ht="15.75" x14ac:dyDescent="0.25">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73"/>
      <c r="Z109" s="173"/>
      <c r="AA109" s="173"/>
      <c r="AB109" s="162"/>
    </row>
    <row r="110" spans="1:28" ht="15.75" x14ac:dyDescent="0.25">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73"/>
      <c r="Z110" s="173"/>
      <c r="AA110" s="173"/>
      <c r="AB110" s="162"/>
    </row>
    <row r="111" spans="1:28" ht="15.75" x14ac:dyDescent="0.25">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73"/>
      <c r="Z111" s="173"/>
      <c r="AA111" s="173"/>
      <c r="AB111" s="162"/>
    </row>
    <row r="112" spans="1:28" ht="15.75" x14ac:dyDescent="0.25">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73"/>
      <c r="Z112" s="173"/>
      <c r="AA112" s="173"/>
      <c r="AB112" s="162"/>
    </row>
    <row r="113" spans="1:28" ht="15.75" x14ac:dyDescent="0.25">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73"/>
      <c r="Z113" s="173"/>
      <c r="AA113" s="173"/>
      <c r="AB113" s="162"/>
    </row>
    <row r="114" spans="1:28" ht="15.75" x14ac:dyDescent="0.25">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73"/>
      <c r="Z114" s="173"/>
      <c r="AA114" s="173"/>
      <c r="AB114" s="162"/>
    </row>
    <row r="115" spans="1:28" ht="15.75" x14ac:dyDescent="0.25">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73"/>
      <c r="Z115" s="173"/>
      <c r="AA115" s="173"/>
      <c r="AB115" s="162"/>
    </row>
    <row r="116" spans="1:28" ht="15.75" x14ac:dyDescent="0.25">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73"/>
      <c r="Z116" s="173"/>
      <c r="AA116" s="173"/>
      <c r="AB116" s="162"/>
    </row>
    <row r="117" spans="1:28" ht="15.75" x14ac:dyDescent="0.25">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73"/>
      <c r="Z117" s="173"/>
      <c r="AA117" s="173"/>
      <c r="AB117" s="162"/>
    </row>
    <row r="118" spans="1:28" ht="15.75" x14ac:dyDescent="0.25">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73"/>
      <c r="Z118" s="173"/>
      <c r="AA118" s="173"/>
      <c r="AB118" s="162"/>
    </row>
    <row r="119" spans="1:28" ht="15.75" x14ac:dyDescent="0.25">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73"/>
      <c r="Z119" s="173"/>
      <c r="AA119" s="173"/>
      <c r="AB119" s="162"/>
    </row>
    <row r="120" spans="1:28" ht="15.75" x14ac:dyDescent="0.25">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73"/>
      <c r="Z120" s="173"/>
      <c r="AA120" s="173"/>
      <c r="AB120" s="162"/>
    </row>
    <row r="121" spans="1:28" ht="15.75" x14ac:dyDescent="0.25">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73"/>
      <c r="Z121" s="173"/>
      <c r="AA121" s="173"/>
      <c r="AB121" s="162"/>
    </row>
    <row r="122" spans="1:28" ht="15.75" x14ac:dyDescent="0.25">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73"/>
      <c r="Z122" s="173"/>
      <c r="AA122" s="173"/>
      <c r="AB122" s="162"/>
    </row>
    <row r="123" spans="1:28" ht="15.75" x14ac:dyDescent="0.25">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73"/>
      <c r="Z123" s="173"/>
      <c r="AA123" s="173"/>
      <c r="AB123" s="162"/>
    </row>
    <row r="124" spans="1:28" ht="15.75" x14ac:dyDescent="0.25">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73"/>
      <c r="Z124" s="173"/>
      <c r="AA124" s="173"/>
      <c r="AB124" s="162"/>
    </row>
    <row r="125" spans="1:28" ht="15.75" x14ac:dyDescent="0.25">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73"/>
      <c r="Z125" s="173"/>
      <c r="AA125" s="173"/>
      <c r="AB125" s="162"/>
    </row>
    <row r="126" spans="1:28" ht="15.75" x14ac:dyDescent="0.25">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73"/>
      <c r="Z126" s="173"/>
      <c r="AA126" s="173"/>
      <c r="AB126" s="162"/>
    </row>
    <row r="127" spans="1:28" ht="15.75" x14ac:dyDescent="0.25">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73"/>
      <c r="Z127" s="173"/>
      <c r="AA127" s="173"/>
      <c r="AB127" s="162"/>
    </row>
    <row r="128" spans="1:28" ht="15.75" x14ac:dyDescent="0.25">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73"/>
      <c r="Z128" s="173"/>
      <c r="AA128" s="173"/>
      <c r="AB128" s="162"/>
    </row>
    <row r="129" spans="1:28" ht="15.75" x14ac:dyDescent="0.25">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73"/>
      <c r="Z129" s="173"/>
      <c r="AA129" s="173"/>
      <c r="AB129" s="162"/>
    </row>
    <row r="130" spans="1:28" ht="15.75" x14ac:dyDescent="0.2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73"/>
      <c r="Z130" s="173"/>
      <c r="AA130" s="173"/>
      <c r="AB130" s="162"/>
    </row>
    <row r="131" spans="1:28" ht="15.75" x14ac:dyDescent="0.25">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73"/>
      <c r="Z131" s="173"/>
      <c r="AA131" s="173"/>
      <c r="AB131" s="162"/>
    </row>
    <row r="132" spans="1:28" ht="15.75" x14ac:dyDescent="0.25">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73"/>
      <c r="Z132" s="173"/>
      <c r="AA132" s="173"/>
      <c r="AB132" s="162"/>
    </row>
    <row r="133" spans="1:28" ht="15.75" x14ac:dyDescent="0.25">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73"/>
      <c r="Z133" s="173"/>
      <c r="AA133" s="173"/>
      <c r="AB133" s="162"/>
    </row>
    <row r="134" spans="1:28" ht="15.75" x14ac:dyDescent="0.25">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73"/>
      <c r="Z134" s="173"/>
      <c r="AA134" s="173"/>
      <c r="AB134" s="162"/>
    </row>
    <row r="135" spans="1:28" ht="15.75" x14ac:dyDescent="0.25">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73"/>
      <c r="Z135" s="173"/>
      <c r="AA135" s="173"/>
      <c r="AB135" s="162"/>
    </row>
    <row r="136" spans="1:28" ht="15.75" x14ac:dyDescent="0.25">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73"/>
      <c r="Z136" s="173"/>
      <c r="AA136" s="173"/>
      <c r="AB136" s="162"/>
    </row>
    <row r="137" spans="1:28" ht="15.75" x14ac:dyDescent="0.25">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73"/>
      <c r="Z137" s="173"/>
      <c r="AA137" s="173"/>
      <c r="AB137" s="162"/>
    </row>
    <row r="138" spans="1:28" ht="15.75" x14ac:dyDescent="0.25">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73"/>
      <c r="Z138" s="173"/>
      <c r="AA138" s="173"/>
      <c r="AB138" s="162"/>
    </row>
    <row r="139" spans="1:28" ht="15.75" x14ac:dyDescent="0.25">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73"/>
      <c r="Z139" s="173"/>
      <c r="AA139" s="173"/>
      <c r="AB139" s="162"/>
    </row>
    <row r="140" spans="1:28" ht="15.75" x14ac:dyDescent="0.25">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73"/>
      <c r="Z140" s="173"/>
      <c r="AA140" s="173"/>
      <c r="AB140" s="162"/>
    </row>
    <row r="141" spans="1:28" ht="15.75" x14ac:dyDescent="0.25">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73"/>
      <c r="Z141" s="173"/>
      <c r="AA141" s="173"/>
      <c r="AB141" s="162"/>
    </row>
    <row r="142" spans="1:28" ht="15.75" x14ac:dyDescent="0.25">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73"/>
      <c r="Z142" s="173"/>
      <c r="AA142" s="173"/>
      <c r="AB142" s="162"/>
    </row>
    <row r="143" spans="1:28" ht="15.75" x14ac:dyDescent="0.25">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73"/>
      <c r="Z143" s="173"/>
      <c r="AA143" s="173"/>
      <c r="AB143" s="162"/>
    </row>
    <row r="144" spans="1:28" ht="15.75" x14ac:dyDescent="0.25">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73"/>
      <c r="Z144" s="173"/>
      <c r="AA144" s="173"/>
      <c r="AB144" s="162"/>
    </row>
    <row r="145" spans="1:28" ht="15.75" x14ac:dyDescent="0.25">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73"/>
      <c r="Z145" s="173"/>
      <c r="AA145" s="173"/>
      <c r="AB145" s="162"/>
    </row>
    <row r="146" spans="1:28" ht="15.75" x14ac:dyDescent="0.25">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73"/>
      <c r="Z146" s="173"/>
      <c r="AA146" s="173"/>
      <c r="AB146" s="162"/>
    </row>
    <row r="147" spans="1:28" ht="15.75" x14ac:dyDescent="0.25">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73"/>
      <c r="Z147" s="173"/>
      <c r="AA147" s="173"/>
      <c r="AB147" s="162"/>
    </row>
    <row r="148" spans="1:28" ht="15.75" x14ac:dyDescent="0.25">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73"/>
      <c r="Z148" s="173"/>
      <c r="AA148" s="173"/>
      <c r="AB148" s="162"/>
    </row>
    <row r="149" spans="1:28" ht="15.75" x14ac:dyDescent="0.25">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73"/>
      <c r="Z149" s="173"/>
      <c r="AA149" s="173"/>
      <c r="AB149" s="162"/>
    </row>
    <row r="150" spans="1:28" ht="15.75" x14ac:dyDescent="0.25">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73"/>
      <c r="Z150" s="173"/>
      <c r="AA150" s="173"/>
      <c r="AB150" s="162"/>
    </row>
    <row r="151" spans="1:28" ht="15.75" x14ac:dyDescent="0.25">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73"/>
      <c r="Z151" s="173"/>
      <c r="AA151" s="173"/>
      <c r="AB151" s="162"/>
    </row>
    <row r="152" spans="1:28" ht="15.75" x14ac:dyDescent="0.25">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73"/>
      <c r="Z152" s="173"/>
      <c r="AA152" s="173"/>
      <c r="AB152" s="162"/>
    </row>
    <row r="153" spans="1:28" ht="15.75" x14ac:dyDescent="0.25">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73"/>
      <c r="Z153" s="173"/>
      <c r="AA153" s="173"/>
      <c r="AB153" s="162"/>
    </row>
    <row r="154" spans="1:28" ht="15.75" x14ac:dyDescent="0.25">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73"/>
      <c r="Z154" s="173"/>
      <c r="AA154" s="173"/>
      <c r="AB154" s="162"/>
    </row>
    <row r="155" spans="1:28" ht="15.75" x14ac:dyDescent="0.25">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73"/>
      <c r="Z155" s="173"/>
      <c r="AA155" s="173"/>
      <c r="AB155" s="162"/>
    </row>
    <row r="156" spans="1:28" ht="15.75" x14ac:dyDescent="0.25">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73"/>
      <c r="Z156" s="173"/>
      <c r="AA156" s="173"/>
      <c r="AB156" s="162"/>
    </row>
    <row r="157" spans="1:28" ht="15.75" x14ac:dyDescent="0.25">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73"/>
      <c r="Z157" s="173"/>
      <c r="AA157" s="173"/>
      <c r="AB157" s="162"/>
    </row>
    <row r="158" spans="1:28" ht="15.75" x14ac:dyDescent="0.25">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73"/>
      <c r="Z158" s="173"/>
      <c r="AA158" s="173"/>
      <c r="AB158" s="162"/>
    </row>
    <row r="159" spans="1:28" ht="15.75" x14ac:dyDescent="0.25">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73"/>
      <c r="Z159" s="173"/>
      <c r="AA159" s="173"/>
      <c r="AB159" s="162"/>
    </row>
    <row r="160" spans="1:28" ht="15.75" x14ac:dyDescent="0.25">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73"/>
      <c r="Z160" s="173"/>
      <c r="AA160" s="173"/>
      <c r="AB160" s="162"/>
    </row>
    <row r="161" spans="1:28" ht="15.75" x14ac:dyDescent="0.25">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73"/>
      <c r="Z161" s="173"/>
      <c r="AA161" s="173"/>
      <c r="AB161" s="162"/>
    </row>
    <row r="162" spans="1:28" ht="15.75" x14ac:dyDescent="0.25">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73"/>
      <c r="Z162" s="173"/>
      <c r="AA162" s="173"/>
      <c r="AB162" s="162"/>
    </row>
    <row r="163" spans="1:28" ht="15.75" x14ac:dyDescent="0.25">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73"/>
      <c r="Z163" s="173"/>
      <c r="AA163" s="173"/>
      <c r="AB163" s="162"/>
    </row>
    <row r="164" spans="1:28" ht="15.75" x14ac:dyDescent="0.25">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73"/>
      <c r="Z164" s="173"/>
      <c r="AA164" s="173"/>
      <c r="AB164" s="162"/>
    </row>
    <row r="165" spans="1:28" ht="15.75" x14ac:dyDescent="0.25">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73"/>
      <c r="Z165" s="173"/>
      <c r="AA165" s="173"/>
      <c r="AB165" s="162"/>
    </row>
    <row r="166" spans="1:28" ht="15.75" x14ac:dyDescent="0.25">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73"/>
      <c r="Z166" s="173"/>
      <c r="AA166" s="173"/>
      <c r="AB166" s="162"/>
    </row>
    <row r="167" spans="1:28" ht="15.75" x14ac:dyDescent="0.25">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73"/>
      <c r="Z167" s="173"/>
      <c r="AA167" s="173"/>
      <c r="AB167" s="162"/>
    </row>
    <row r="168" spans="1:28" ht="15.75" x14ac:dyDescent="0.25">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73"/>
      <c r="Z168" s="173"/>
      <c r="AA168" s="173"/>
      <c r="AB168" s="162"/>
    </row>
    <row r="169" spans="1:28" ht="15.75" x14ac:dyDescent="0.25">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73"/>
      <c r="Z169" s="173"/>
      <c r="AA169" s="173"/>
      <c r="AB169" s="162"/>
    </row>
    <row r="170" spans="1:28" ht="15.75" x14ac:dyDescent="0.25">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73"/>
      <c r="Z170" s="173"/>
      <c r="AA170" s="173"/>
      <c r="AB170" s="162"/>
    </row>
    <row r="171" spans="1:28" ht="15.75" x14ac:dyDescent="0.25">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73"/>
      <c r="Z171" s="173"/>
      <c r="AA171" s="173"/>
      <c r="AB171" s="162"/>
    </row>
    <row r="172" spans="1:28" ht="15.75" x14ac:dyDescent="0.25">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73"/>
      <c r="Z172" s="173"/>
      <c r="AA172" s="173"/>
      <c r="AB172" s="162"/>
    </row>
    <row r="173" spans="1:28" ht="15.75" x14ac:dyDescent="0.25">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73"/>
      <c r="Z173" s="173"/>
      <c r="AA173" s="173"/>
      <c r="AB173" s="162"/>
    </row>
    <row r="174" spans="1:28" ht="15.75" x14ac:dyDescent="0.25">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73"/>
      <c r="Z174" s="173"/>
      <c r="AA174" s="173"/>
      <c r="AB174" s="162"/>
    </row>
    <row r="175" spans="1:28" ht="15.75" x14ac:dyDescent="0.25">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73"/>
      <c r="Z175" s="173"/>
      <c r="AA175" s="173"/>
      <c r="AB175" s="162"/>
    </row>
    <row r="176" spans="1:28" ht="15.75" x14ac:dyDescent="0.25">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73"/>
      <c r="Z176" s="173"/>
      <c r="AA176" s="173"/>
      <c r="AB176" s="162"/>
    </row>
    <row r="177" spans="1:28" ht="15.75" x14ac:dyDescent="0.25">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73"/>
      <c r="Z177" s="173"/>
      <c r="AA177" s="173"/>
      <c r="AB177" s="162"/>
    </row>
    <row r="178" spans="1:28" ht="15.75" x14ac:dyDescent="0.25">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73"/>
      <c r="Z178" s="173"/>
      <c r="AA178" s="173"/>
      <c r="AB178" s="162"/>
    </row>
    <row r="179" spans="1:28" ht="15.75" x14ac:dyDescent="0.25">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73"/>
      <c r="Z179" s="173"/>
      <c r="AA179" s="173"/>
      <c r="AB179" s="162"/>
    </row>
    <row r="180" spans="1:28" ht="15.75" x14ac:dyDescent="0.25">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73"/>
      <c r="Z180" s="173"/>
      <c r="AA180" s="173"/>
      <c r="AB180" s="162"/>
    </row>
    <row r="181" spans="1:28" ht="15.75" x14ac:dyDescent="0.25">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73"/>
      <c r="Z181" s="173"/>
      <c r="AA181" s="173"/>
      <c r="AB181" s="162"/>
    </row>
    <row r="182" spans="1:28" ht="15.75" x14ac:dyDescent="0.25">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73"/>
      <c r="Z182" s="173"/>
      <c r="AA182" s="173"/>
      <c r="AB182" s="162"/>
    </row>
    <row r="183" spans="1:28" ht="15.75" x14ac:dyDescent="0.25">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73"/>
      <c r="Z183" s="173"/>
      <c r="AA183" s="173"/>
      <c r="AB183" s="162"/>
    </row>
    <row r="184" spans="1:28" ht="15.75" x14ac:dyDescent="0.25">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73"/>
      <c r="Z184" s="173"/>
      <c r="AA184" s="173"/>
      <c r="AB184" s="162"/>
    </row>
    <row r="185" spans="1:28" ht="15.75" x14ac:dyDescent="0.25">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73"/>
      <c r="Z185" s="173"/>
      <c r="AA185" s="173"/>
      <c r="AB185" s="162"/>
    </row>
    <row r="186" spans="1:28" ht="15.75" x14ac:dyDescent="0.25">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73"/>
      <c r="Z186" s="173"/>
      <c r="AA186" s="173"/>
      <c r="AB186" s="162"/>
    </row>
    <row r="187" spans="1:28" ht="15.75" x14ac:dyDescent="0.25">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73"/>
      <c r="Z187" s="173"/>
      <c r="AA187" s="173"/>
      <c r="AB187" s="162"/>
    </row>
    <row r="188" spans="1:28" ht="15.75" x14ac:dyDescent="0.25">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73"/>
      <c r="Z188" s="173"/>
      <c r="AA188" s="173"/>
      <c r="AB188" s="162"/>
    </row>
    <row r="189" spans="1:28" ht="15.75" x14ac:dyDescent="0.25">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73"/>
      <c r="Z189" s="173"/>
      <c r="AA189" s="173"/>
      <c r="AB189" s="162"/>
    </row>
    <row r="190" spans="1:28" ht="15.75" x14ac:dyDescent="0.25">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73"/>
      <c r="Z190" s="173"/>
      <c r="AA190" s="173"/>
      <c r="AB190" s="162"/>
    </row>
    <row r="191" spans="1:28" ht="15.75" x14ac:dyDescent="0.25">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73"/>
      <c r="Z191" s="173"/>
      <c r="AA191" s="173"/>
      <c r="AB191" s="162"/>
    </row>
    <row r="192" spans="1:28" ht="15.75" x14ac:dyDescent="0.25">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73"/>
      <c r="Z192" s="173"/>
      <c r="AA192" s="173"/>
      <c r="AB192" s="162"/>
    </row>
    <row r="193" spans="1:28" ht="15.75" x14ac:dyDescent="0.25">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73"/>
      <c r="Z193" s="173"/>
      <c r="AA193" s="173"/>
      <c r="AB193" s="162"/>
    </row>
    <row r="194" spans="1:28" ht="15.75" x14ac:dyDescent="0.25">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73"/>
      <c r="Z194" s="173"/>
      <c r="AA194" s="173"/>
      <c r="AB194" s="162"/>
    </row>
    <row r="195" spans="1:28" ht="15.75" x14ac:dyDescent="0.25">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73"/>
      <c r="Z195" s="173"/>
      <c r="AA195" s="173"/>
      <c r="AB195" s="162"/>
    </row>
    <row r="196" spans="1:28" ht="15.75" x14ac:dyDescent="0.25">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73"/>
      <c r="Z196" s="173"/>
      <c r="AA196" s="173"/>
      <c r="AB196" s="162"/>
    </row>
    <row r="197" spans="1:28" ht="15.75" x14ac:dyDescent="0.25">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73"/>
      <c r="Z197" s="173"/>
      <c r="AA197" s="173"/>
      <c r="AB197" s="162"/>
    </row>
    <row r="198" spans="1:28" ht="15.75" x14ac:dyDescent="0.25">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73"/>
      <c r="Z198" s="173"/>
      <c r="AA198" s="173"/>
      <c r="AB198" s="162"/>
    </row>
    <row r="199" spans="1:28" ht="15.75" x14ac:dyDescent="0.25">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73"/>
      <c r="Z199" s="173"/>
      <c r="AA199" s="173"/>
      <c r="AB199" s="162"/>
    </row>
    <row r="200" spans="1:28" ht="15.75" x14ac:dyDescent="0.25">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73"/>
      <c r="Z200" s="173"/>
      <c r="AA200" s="173"/>
      <c r="AB200" s="162"/>
    </row>
    <row r="201" spans="1:28" ht="15.75" x14ac:dyDescent="0.25">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73"/>
      <c r="Z201" s="173"/>
      <c r="AA201" s="173"/>
      <c r="AB201" s="162"/>
    </row>
    <row r="202" spans="1:28" ht="15.75" x14ac:dyDescent="0.25">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73"/>
      <c r="Z202" s="173"/>
      <c r="AA202" s="173"/>
      <c r="AB202" s="162"/>
    </row>
    <row r="203" spans="1:28" ht="15.75" x14ac:dyDescent="0.25">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73"/>
      <c r="Z203" s="173"/>
      <c r="AA203" s="173"/>
      <c r="AB203" s="162"/>
    </row>
    <row r="204" spans="1:28" ht="15.75" x14ac:dyDescent="0.2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73"/>
      <c r="Z204" s="173"/>
      <c r="AA204" s="173"/>
      <c r="AB204" s="162"/>
    </row>
    <row r="205" spans="1:28" ht="15.75" x14ac:dyDescent="0.25">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73"/>
      <c r="Z205" s="173"/>
      <c r="AA205" s="173"/>
      <c r="AB205" s="162"/>
    </row>
    <row r="206" spans="1:28" ht="15.75" x14ac:dyDescent="0.25">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73"/>
      <c r="Z206" s="173"/>
      <c r="AA206" s="173"/>
      <c r="AB206" s="162"/>
    </row>
    <row r="207" spans="1:28" ht="15.75" x14ac:dyDescent="0.25">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73"/>
      <c r="Z207" s="173"/>
      <c r="AA207" s="173"/>
      <c r="AB207" s="162"/>
    </row>
    <row r="208" spans="1:28" ht="15.75" x14ac:dyDescent="0.25">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73"/>
      <c r="Z208" s="173"/>
      <c r="AA208" s="173"/>
      <c r="AB208" s="162"/>
    </row>
    <row r="209" spans="1:28" ht="15.75" x14ac:dyDescent="0.25">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73"/>
      <c r="Z209" s="173"/>
      <c r="AA209" s="173"/>
      <c r="AB209" s="162"/>
    </row>
    <row r="210" spans="1:28" ht="15.75" x14ac:dyDescent="0.25">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73"/>
      <c r="Z210" s="173"/>
      <c r="AA210" s="173"/>
      <c r="AB210" s="162"/>
    </row>
    <row r="211" spans="1:28" ht="15.75" x14ac:dyDescent="0.25">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73"/>
      <c r="Z211" s="173"/>
      <c r="AA211" s="173"/>
      <c r="AB211" s="162"/>
    </row>
    <row r="212" spans="1:28" ht="15.75" x14ac:dyDescent="0.25">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73"/>
      <c r="Z212" s="173"/>
      <c r="AA212" s="173"/>
      <c r="AB212" s="162"/>
    </row>
    <row r="213" spans="1:28" ht="15.75" x14ac:dyDescent="0.25">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73"/>
      <c r="Z213" s="173"/>
      <c r="AA213" s="173"/>
      <c r="AB213" s="162"/>
    </row>
    <row r="214" spans="1:28" ht="15.75" x14ac:dyDescent="0.25">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73"/>
      <c r="Z214" s="173"/>
      <c r="AA214" s="173"/>
      <c r="AB214" s="162"/>
    </row>
    <row r="215" spans="1:28" ht="15.75" x14ac:dyDescent="0.25">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73"/>
      <c r="Z215" s="173"/>
      <c r="AA215" s="173"/>
      <c r="AB215" s="162"/>
    </row>
    <row r="216" spans="1:28" ht="15.75" x14ac:dyDescent="0.25">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73"/>
      <c r="Z216" s="173"/>
      <c r="AA216" s="173"/>
      <c r="AB216" s="162"/>
    </row>
    <row r="217" spans="1:28" ht="15.75" x14ac:dyDescent="0.25">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73"/>
      <c r="Z217" s="173"/>
      <c r="AA217" s="173"/>
      <c r="AB217" s="162"/>
    </row>
    <row r="218" spans="1:28" ht="15.75" x14ac:dyDescent="0.25">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73"/>
      <c r="Z218" s="173"/>
      <c r="AA218" s="173"/>
      <c r="AB218" s="162"/>
    </row>
    <row r="219" spans="1:28" ht="15.75" x14ac:dyDescent="0.25">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73"/>
      <c r="Z219" s="173"/>
      <c r="AA219" s="173"/>
      <c r="AB219" s="162"/>
    </row>
    <row r="220" spans="1:28" ht="15.75" x14ac:dyDescent="0.25">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73"/>
      <c r="Z220" s="173"/>
      <c r="AA220" s="173"/>
      <c r="AB220" s="162"/>
    </row>
    <row r="221" spans="1:28" ht="15.75" x14ac:dyDescent="0.25">
      <c r="A221" s="162"/>
      <c r="B221" s="16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73"/>
      <c r="Z221" s="173"/>
      <c r="AA221" s="173"/>
      <c r="AB221" s="162"/>
    </row>
    <row r="222" spans="1:28" ht="15.75" x14ac:dyDescent="0.25">
      <c r="A222" s="162"/>
      <c r="B222" s="16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73"/>
      <c r="Z222" s="173"/>
      <c r="AA222" s="173"/>
      <c r="AB222" s="162"/>
    </row>
    <row r="223" spans="1:28" ht="15.75" x14ac:dyDescent="0.25">
      <c r="A223" s="162"/>
      <c r="B223" s="16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73"/>
      <c r="Z223" s="173"/>
      <c r="AA223" s="173"/>
      <c r="AB223" s="162"/>
    </row>
    <row r="224" spans="1:28" ht="15.75" x14ac:dyDescent="0.25">
      <c r="A224" s="162"/>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73"/>
      <c r="Z224" s="173"/>
      <c r="AA224" s="173"/>
      <c r="AB224" s="162"/>
    </row>
    <row r="225" spans="1:28" ht="15.75" x14ac:dyDescent="0.25">
      <c r="A225" s="162"/>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73"/>
      <c r="Z225" s="173"/>
      <c r="AA225" s="173"/>
      <c r="AB225" s="162"/>
    </row>
    <row r="226" spans="1:28" ht="15.75" x14ac:dyDescent="0.25">
      <c r="A226" s="162"/>
      <c r="B226" s="16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73"/>
      <c r="Z226" s="173"/>
      <c r="AA226" s="173"/>
      <c r="AB226" s="162"/>
    </row>
    <row r="227" spans="1:28" ht="15.75" x14ac:dyDescent="0.25">
      <c r="A227" s="162"/>
      <c r="B227" s="16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73"/>
      <c r="Z227" s="173"/>
      <c r="AA227" s="173"/>
      <c r="AB227" s="162"/>
    </row>
    <row r="228" spans="1:28" ht="15.75" x14ac:dyDescent="0.25">
      <c r="A228" s="162"/>
      <c r="B228" s="16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73"/>
      <c r="Z228" s="173"/>
      <c r="AA228" s="173"/>
      <c r="AB228" s="162"/>
    </row>
    <row r="229" spans="1:28" ht="15.75" x14ac:dyDescent="0.25">
      <c r="A229" s="162"/>
      <c r="B229" s="16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73"/>
      <c r="Z229" s="173"/>
      <c r="AA229" s="173"/>
      <c r="AB229" s="162"/>
    </row>
    <row r="230" spans="1:28" ht="15.75" x14ac:dyDescent="0.25">
      <c r="A230" s="162"/>
      <c r="B230" s="16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73"/>
      <c r="Z230" s="173"/>
      <c r="AA230" s="173"/>
      <c r="AB230" s="162"/>
    </row>
    <row r="231" spans="1:28" ht="15.75" x14ac:dyDescent="0.25">
      <c r="A231" s="162"/>
      <c r="B231" s="16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73"/>
      <c r="Z231" s="173"/>
      <c r="AA231" s="173"/>
      <c r="AB231" s="162"/>
    </row>
    <row r="232" spans="1:28" ht="15.75" x14ac:dyDescent="0.25">
      <c r="A232" s="162"/>
      <c r="B232" s="16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73"/>
      <c r="Z232" s="173"/>
      <c r="AA232" s="173"/>
      <c r="AB232" s="162"/>
    </row>
    <row r="233" spans="1:28" ht="15.75" x14ac:dyDescent="0.25">
      <c r="A233" s="162"/>
      <c r="B233" s="16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73"/>
      <c r="Z233" s="173"/>
      <c r="AA233" s="173"/>
      <c r="AB233" s="162"/>
    </row>
    <row r="234" spans="1:28" ht="15.75" x14ac:dyDescent="0.25">
      <c r="A234" s="162"/>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73"/>
      <c r="Z234" s="173"/>
      <c r="AA234" s="173"/>
      <c r="AB234" s="162"/>
    </row>
    <row r="235" spans="1:28" ht="15.75" x14ac:dyDescent="0.25">
      <c r="A235" s="162"/>
      <c r="B235" s="16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73"/>
      <c r="Z235" s="173"/>
      <c r="AA235" s="173"/>
      <c r="AB235" s="162"/>
    </row>
    <row r="236" spans="1:28" ht="15.75" x14ac:dyDescent="0.25">
      <c r="A236" s="162"/>
      <c r="B236" s="16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73"/>
      <c r="Z236" s="173"/>
      <c r="AA236" s="173"/>
      <c r="AB236" s="162"/>
    </row>
    <row r="237" spans="1:28" ht="15.75" x14ac:dyDescent="0.25">
      <c r="A237" s="162"/>
      <c r="B237" s="16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73"/>
      <c r="Z237" s="173"/>
      <c r="AA237" s="173"/>
      <c r="AB237" s="162"/>
    </row>
    <row r="238" spans="1:28" ht="15.75" x14ac:dyDescent="0.25">
      <c r="A238" s="162"/>
      <c r="B238" s="16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73"/>
      <c r="Z238" s="173"/>
      <c r="AA238" s="173"/>
      <c r="AB238" s="162"/>
    </row>
    <row r="239" spans="1:28" ht="15.75" x14ac:dyDescent="0.25">
      <c r="A239" s="162"/>
      <c r="B239" s="16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73"/>
      <c r="Z239" s="173"/>
      <c r="AA239" s="173"/>
      <c r="AB239" s="162"/>
    </row>
    <row r="240" spans="1:28" ht="15.75" x14ac:dyDescent="0.25">
      <c r="A240" s="162"/>
      <c r="B240" s="16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73"/>
      <c r="Z240" s="173"/>
      <c r="AA240" s="173"/>
      <c r="AB240" s="162"/>
    </row>
    <row r="241" spans="1:28" ht="15.75" x14ac:dyDescent="0.25">
      <c r="A241" s="162"/>
      <c r="B241" s="16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73"/>
      <c r="Z241" s="173"/>
      <c r="AA241" s="173"/>
      <c r="AB241" s="162"/>
    </row>
    <row r="242" spans="1:28" ht="15.75" x14ac:dyDescent="0.25">
      <c r="A242" s="162"/>
      <c r="B242" s="16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73"/>
      <c r="Z242" s="173"/>
      <c r="AA242" s="173"/>
      <c r="AB242" s="162"/>
    </row>
    <row r="243" spans="1:28" ht="15.75" x14ac:dyDescent="0.25">
      <c r="A243" s="162"/>
      <c r="B243" s="16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73"/>
      <c r="Z243" s="173"/>
      <c r="AA243" s="173"/>
      <c r="AB243" s="162"/>
    </row>
    <row r="244" spans="1:28" ht="15.75" x14ac:dyDescent="0.25">
      <c r="A244" s="162"/>
      <c r="B244" s="16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73"/>
      <c r="Z244" s="173"/>
      <c r="AA244" s="173"/>
      <c r="AB244" s="162"/>
    </row>
    <row r="245" spans="1:28" ht="15.75" x14ac:dyDescent="0.25">
      <c r="A245" s="162"/>
      <c r="B245" s="16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73"/>
      <c r="Z245" s="173"/>
      <c r="AA245" s="173"/>
      <c r="AB245" s="162"/>
    </row>
    <row r="246" spans="1:28" ht="15.75" x14ac:dyDescent="0.25">
      <c r="A246" s="162"/>
      <c r="B246" s="16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73"/>
      <c r="Z246" s="173"/>
      <c r="AA246" s="173"/>
      <c r="AB246" s="162"/>
    </row>
    <row r="247" spans="1:28" ht="15.75" x14ac:dyDescent="0.25">
      <c r="A247" s="162"/>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73"/>
      <c r="Z247" s="173"/>
      <c r="AA247" s="173"/>
      <c r="AB247" s="162"/>
    </row>
    <row r="248" spans="1:28" ht="15.75" x14ac:dyDescent="0.25">
      <c r="A248" s="162"/>
      <c r="B248" s="16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73"/>
      <c r="Z248" s="173"/>
      <c r="AA248" s="173"/>
      <c r="AB248" s="162"/>
    </row>
    <row r="249" spans="1:28" ht="15.75" x14ac:dyDescent="0.25">
      <c r="A249" s="162"/>
      <c r="B249" s="16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73"/>
      <c r="Z249" s="173"/>
      <c r="AA249" s="173"/>
      <c r="AB249" s="162"/>
    </row>
    <row r="250" spans="1:28" ht="15.75" x14ac:dyDescent="0.25">
      <c r="A250" s="162"/>
      <c r="B250" s="16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73"/>
      <c r="Z250" s="173"/>
      <c r="AA250" s="173"/>
      <c r="AB250" s="162"/>
    </row>
    <row r="251" spans="1:28" ht="15.75" x14ac:dyDescent="0.25">
      <c r="A251" s="162"/>
      <c r="B251" s="16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73"/>
      <c r="Z251" s="173"/>
      <c r="AA251" s="173"/>
      <c r="AB251" s="162"/>
    </row>
    <row r="252" spans="1:28" ht="15.75" x14ac:dyDescent="0.25">
      <c r="A252" s="162"/>
      <c r="B252" s="16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73"/>
      <c r="Z252" s="173"/>
      <c r="AA252" s="173"/>
      <c r="AB252" s="162"/>
    </row>
    <row r="253" spans="1:28" ht="15.75" x14ac:dyDescent="0.25">
      <c r="A253" s="162"/>
      <c r="B253" s="16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73"/>
      <c r="Z253" s="173"/>
      <c r="AA253" s="173"/>
      <c r="AB253" s="162"/>
    </row>
    <row r="254" spans="1:28" ht="15.75" x14ac:dyDescent="0.25">
      <c r="A254" s="162"/>
      <c r="B254" s="16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73"/>
      <c r="Z254" s="173"/>
      <c r="AA254" s="173"/>
      <c r="AB254" s="162"/>
    </row>
    <row r="255" spans="1:28" ht="15.75" x14ac:dyDescent="0.25">
      <c r="A255" s="162"/>
      <c r="B255" s="16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73"/>
      <c r="Z255" s="173"/>
      <c r="AA255" s="173"/>
      <c r="AB255" s="162"/>
    </row>
    <row r="256" spans="1:28" ht="15.75" x14ac:dyDescent="0.25">
      <c r="A256" s="162"/>
      <c r="B256" s="16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73"/>
      <c r="Z256" s="173"/>
      <c r="AA256" s="173"/>
      <c r="AB256" s="162"/>
    </row>
    <row r="257" spans="1:28" ht="15.75" x14ac:dyDescent="0.25">
      <c r="A257" s="162"/>
      <c r="B257" s="16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73"/>
      <c r="Z257" s="173"/>
      <c r="AA257" s="173"/>
      <c r="AB257" s="162"/>
    </row>
    <row r="258" spans="1:28" ht="15.75" x14ac:dyDescent="0.25">
      <c r="A258" s="162"/>
      <c r="B258" s="16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73"/>
      <c r="Z258" s="173"/>
      <c r="AA258" s="173"/>
      <c r="AB258" s="162"/>
    </row>
    <row r="259" spans="1:28" ht="15.75" x14ac:dyDescent="0.25">
      <c r="A259" s="162"/>
      <c r="B259" s="16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73"/>
      <c r="Z259" s="173"/>
      <c r="AA259" s="173"/>
      <c r="AB259" s="162"/>
    </row>
    <row r="260" spans="1:28" ht="15.75" x14ac:dyDescent="0.25">
      <c r="A260" s="162"/>
      <c r="B260" s="16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73"/>
      <c r="Z260" s="173"/>
      <c r="AA260" s="173"/>
      <c r="AB260" s="162"/>
    </row>
    <row r="261" spans="1:28" ht="15.75" x14ac:dyDescent="0.25">
      <c r="A261" s="162"/>
      <c r="B261" s="16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73"/>
      <c r="Z261" s="173"/>
      <c r="AA261" s="173"/>
      <c r="AB261" s="162"/>
    </row>
    <row r="262" spans="1:28" ht="15.75" x14ac:dyDescent="0.25">
      <c r="A262" s="162"/>
      <c r="B262" s="16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73"/>
      <c r="Z262" s="173"/>
      <c r="AA262" s="173"/>
      <c r="AB262" s="162"/>
    </row>
    <row r="263" spans="1:28" ht="15.75" x14ac:dyDescent="0.25">
      <c r="A263" s="162"/>
      <c r="B263" s="16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73"/>
      <c r="Z263" s="173"/>
      <c r="AA263" s="173"/>
      <c r="AB263" s="162"/>
    </row>
    <row r="264" spans="1:28" ht="15.75" x14ac:dyDescent="0.25">
      <c r="A264" s="162"/>
      <c r="B264" s="16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73"/>
      <c r="Z264" s="173"/>
      <c r="AA264" s="173"/>
      <c r="AB264" s="162"/>
    </row>
    <row r="265" spans="1:28" ht="15.75" x14ac:dyDescent="0.25">
      <c r="A265" s="162"/>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73"/>
      <c r="Z265" s="173"/>
      <c r="AA265" s="173"/>
      <c r="AB265" s="162"/>
    </row>
    <row r="266" spans="1:28" ht="15.75" x14ac:dyDescent="0.25">
      <c r="A266" s="162"/>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73"/>
      <c r="Z266" s="173"/>
      <c r="AA266" s="173"/>
      <c r="AB266" s="162"/>
    </row>
    <row r="267" spans="1:28" ht="15.75" x14ac:dyDescent="0.25">
      <c r="A267" s="162"/>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73"/>
      <c r="Z267" s="173"/>
      <c r="AA267" s="173"/>
      <c r="AB267" s="162"/>
    </row>
    <row r="268" spans="1:28" ht="15.75" x14ac:dyDescent="0.25">
      <c r="A268" s="162"/>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73"/>
      <c r="Z268" s="173"/>
      <c r="AA268" s="173"/>
      <c r="AB268" s="162"/>
    </row>
    <row r="269" spans="1:28" ht="15.75" x14ac:dyDescent="0.25">
      <c r="A269" s="162"/>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73"/>
      <c r="Z269" s="173"/>
      <c r="AA269" s="173"/>
      <c r="AB269" s="162"/>
    </row>
    <row r="270" spans="1:28" ht="15.75" x14ac:dyDescent="0.25">
      <c r="A270" s="162"/>
      <c r="B270" s="16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73"/>
      <c r="Z270" s="173"/>
      <c r="AA270" s="173"/>
      <c r="AB270" s="162"/>
    </row>
    <row r="271" spans="1:28" ht="15.75" x14ac:dyDescent="0.25">
      <c r="A271" s="162"/>
      <c r="B271" s="16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73"/>
      <c r="Z271" s="173"/>
      <c r="AA271" s="173"/>
      <c r="AB271" s="162"/>
    </row>
    <row r="272" spans="1:28" ht="15.75" x14ac:dyDescent="0.25">
      <c r="A272" s="162"/>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73"/>
      <c r="Z272" s="173"/>
      <c r="AA272" s="173"/>
      <c r="AB272" s="162"/>
    </row>
    <row r="273" spans="1:28" ht="15.75" x14ac:dyDescent="0.25">
      <c r="A273" s="162"/>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73"/>
      <c r="Z273" s="173"/>
      <c r="AA273" s="173"/>
      <c r="AB273" s="162"/>
    </row>
    <row r="274" spans="1:28" ht="15.75" x14ac:dyDescent="0.25">
      <c r="A274" s="162"/>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73"/>
      <c r="Z274" s="173"/>
      <c r="AA274" s="173"/>
      <c r="AB274" s="162"/>
    </row>
    <row r="275" spans="1:28" ht="15.75" x14ac:dyDescent="0.25">
      <c r="A275" s="162"/>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73"/>
      <c r="Z275" s="173"/>
      <c r="AA275" s="173"/>
      <c r="AB275" s="162"/>
    </row>
    <row r="276" spans="1:28" ht="15.75" x14ac:dyDescent="0.25">
      <c r="A276" s="162"/>
      <c r="B276" s="16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73"/>
      <c r="Z276" s="173"/>
      <c r="AA276" s="173"/>
      <c r="AB276" s="162"/>
    </row>
    <row r="277" spans="1:28" ht="15.75" x14ac:dyDescent="0.25">
      <c r="A277" s="162"/>
      <c r="B277" s="16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73"/>
      <c r="Z277" s="173"/>
      <c r="AA277" s="173"/>
      <c r="AB277" s="162"/>
    </row>
    <row r="278" spans="1:28" ht="15.75" x14ac:dyDescent="0.25">
      <c r="A278" s="162"/>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73"/>
      <c r="Z278" s="173"/>
      <c r="AA278" s="173"/>
      <c r="AB278" s="162"/>
    </row>
    <row r="279" spans="1:28" ht="15.75" x14ac:dyDescent="0.25">
      <c r="A279" s="162"/>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73"/>
      <c r="Z279" s="173"/>
      <c r="AA279" s="173"/>
      <c r="AB279" s="162"/>
    </row>
    <row r="280" spans="1:28" ht="15.75" x14ac:dyDescent="0.25">
      <c r="A280" s="162"/>
      <c r="B280" s="16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73"/>
      <c r="Z280" s="173"/>
      <c r="AA280" s="173"/>
      <c r="AB280" s="162"/>
    </row>
    <row r="281" spans="1:28" ht="15.75" x14ac:dyDescent="0.25">
      <c r="A281" s="162"/>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73"/>
      <c r="Z281" s="173"/>
      <c r="AA281" s="173"/>
      <c r="AB281" s="162"/>
    </row>
    <row r="282" spans="1:28" ht="15.75" x14ac:dyDescent="0.25">
      <c r="A282" s="162"/>
      <c r="B282" s="16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73"/>
      <c r="Z282" s="173"/>
      <c r="AA282" s="173"/>
      <c r="AB282" s="162"/>
    </row>
    <row r="283" spans="1:28" ht="15.75" x14ac:dyDescent="0.25">
      <c r="A283" s="162"/>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73"/>
      <c r="Z283" s="173"/>
      <c r="AA283" s="173"/>
      <c r="AB283" s="162"/>
    </row>
    <row r="284" spans="1:28" ht="15.75" x14ac:dyDescent="0.25">
      <c r="A284" s="162"/>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73"/>
      <c r="Z284" s="173"/>
      <c r="AA284" s="173"/>
      <c r="AB284" s="162"/>
    </row>
    <row r="285" spans="1:28" ht="15.75" x14ac:dyDescent="0.25">
      <c r="A285" s="162"/>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73"/>
      <c r="Z285" s="173"/>
      <c r="AA285" s="173"/>
      <c r="AB285" s="162"/>
    </row>
    <row r="286" spans="1:28" ht="15.75" x14ac:dyDescent="0.25">
      <c r="A286" s="162"/>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73"/>
      <c r="Z286" s="173"/>
      <c r="AA286" s="173"/>
      <c r="AB286" s="162"/>
    </row>
    <row r="287" spans="1:28" ht="15.75" x14ac:dyDescent="0.25">
      <c r="A287" s="162"/>
      <c r="B287" s="16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73"/>
      <c r="Z287" s="173"/>
      <c r="AA287" s="173"/>
      <c r="AB287" s="162"/>
    </row>
    <row r="288" spans="1:28" ht="15.75" x14ac:dyDescent="0.25">
      <c r="A288" s="162"/>
      <c r="B288" s="16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73"/>
      <c r="Z288" s="173"/>
      <c r="AA288" s="173"/>
      <c r="AB288" s="162"/>
    </row>
    <row r="289" spans="1:28" ht="15.75" x14ac:dyDescent="0.25">
      <c r="A289" s="162"/>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73"/>
      <c r="Z289" s="173"/>
      <c r="AA289" s="173"/>
      <c r="AB289" s="162"/>
    </row>
    <row r="290" spans="1:28" ht="15.75" x14ac:dyDescent="0.25">
      <c r="A290" s="162"/>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73"/>
      <c r="Z290" s="173"/>
      <c r="AA290" s="173"/>
      <c r="AB290" s="162"/>
    </row>
    <row r="291" spans="1:28" ht="15.75" x14ac:dyDescent="0.25">
      <c r="A291" s="162"/>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73"/>
      <c r="Z291" s="173"/>
      <c r="AA291" s="173"/>
      <c r="AB291" s="162"/>
    </row>
    <row r="292" spans="1:28" ht="15.75" x14ac:dyDescent="0.25">
      <c r="A292" s="162"/>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73"/>
      <c r="Z292" s="173"/>
      <c r="AA292" s="173"/>
      <c r="AB292" s="162"/>
    </row>
    <row r="293" spans="1:28" ht="15.75" x14ac:dyDescent="0.25">
      <c r="A293" s="162"/>
      <c r="B293" s="16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73"/>
      <c r="Z293" s="173"/>
      <c r="AA293" s="173"/>
      <c r="AB293" s="162"/>
    </row>
    <row r="294" spans="1:28" ht="15.75" x14ac:dyDescent="0.25">
      <c r="A294" s="162"/>
      <c r="B294" s="16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73"/>
      <c r="Z294" s="173"/>
      <c r="AA294" s="173"/>
      <c r="AB294" s="162"/>
    </row>
    <row r="295" spans="1:28" ht="15.75" x14ac:dyDescent="0.25">
      <c r="A295" s="162"/>
      <c r="B295" s="16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73"/>
      <c r="Z295" s="173"/>
      <c r="AA295" s="173"/>
      <c r="AB295" s="162"/>
    </row>
    <row r="296" spans="1:28" ht="15.75" x14ac:dyDescent="0.25">
      <c r="A296" s="162"/>
      <c r="B296" s="16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73"/>
      <c r="Z296" s="173"/>
      <c r="AA296" s="173"/>
      <c r="AB296" s="162"/>
    </row>
    <row r="297" spans="1:28" ht="15.75" x14ac:dyDescent="0.25">
      <c r="A297" s="162"/>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73"/>
      <c r="Z297" s="173"/>
      <c r="AA297" s="173"/>
      <c r="AB297" s="162"/>
    </row>
    <row r="298" spans="1:28" ht="15.75" x14ac:dyDescent="0.25">
      <c r="A298" s="162"/>
      <c r="B298" s="16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73"/>
      <c r="Z298" s="173"/>
      <c r="AA298" s="173"/>
      <c r="AB298" s="162"/>
    </row>
    <row r="299" spans="1:28" ht="15.75" x14ac:dyDescent="0.25">
      <c r="A299" s="162"/>
      <c r="B299" s="16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73"/>
      <c r="Z299" s="173"/>
      <c r="AA299" s="173"/>
      <c r="AB299" s="162"/>
    </row>
    <row r="300" spans="1:28" ht="15.75" x14ac:dyDescent="0.25">
      <c r="A300" s="162"/>
      <c r="B300" s="16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73"/>
      <c r="Z300" s="173"/>
      <c r="AA300" s="173"/>
      <c r="AB300" s="162"/>
    </row>
    <row r="301" spans="1:28" ht="15.75" x14ac:dyDescent="0.25">
      <c r="A301" s="162"/>
      <c r="B301" s="16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73"/>
      <c r="Z301" s="173"/>
      <c r="AA301" s="173"/>
      <c r="AB301" s="162"/>
    </row>
    <row r="302" spans="1:28" ht="15.75" x14ac:dyDescent="0.25">
      <c r="A302" s="162"/>
      <c r="B302" s="16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73"/>
      <c r="Z302" s="173"/>
      <c r="AA302" s="173"/>
      <c r="AB302" s="162"/>
    </row>
    <row r="303" spans="1:28" ht="15.75" x14ac:dyDescent="0.25">
      <c r="A303" s="162"/>
      <c r="B303" s="16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73"/>
      <c r="Z303" s="173"/>
      <c r="AA303" s="173"/>
      <c r="AB303" s="162"/>
    </row>
    <row r="304" spans="1:28" ht="15.75" x14ac:dyDescent="0.25">
      <c r="A304" s="162"/>
      <c r="B304" s="16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73"/>
      <c r="Z304" s="173"/>
      <c r="AA304" s="173"/>
      <c r="AB304" s="162"/>
    </row>
    <row r="305" spans="1:28" ht="15.75" x14ac:dyDescent="0.25">
      <c r="A305" s="162"/>
      <c r="B305" s="16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73"/>
      <c r="Z305" s="173"/>
      <c r="AA305" s="173"/>
      <c r="AB305" s="162"/>
    </row>
    <row r="306" spans="1:28" ht="15.75" x14ac:dyDescent="0.25">
      <c r="A306" s="162"/>
      <c r="B306" s="16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73"/>
      <c r="Z306" s="173"/>
      <c r="AA306" s="173"/>
      <c r="AB306" s="162"/>
    </row>
    <row r="307" spans="1:28" ht="15.75" x14ac:dyDescent="0.25">
      <c r="A307" s="162"/>
      <c r="B307" s="16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73"/>
      <c r="Z307" s="173"/>
      <c r="AA307" s="173"/>
      <c r="AB307" s="162"/>
    </row>
    <row r="308" spans="1:28" ht="15.75" x14ac:dyDescent="0.25">
      <c r="A308" s="162"/>
      <c r="B308" s="16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73"/>
      <c r="Z308" s="173"/>
      <c r="AA308" s="173"/>
      <c r="AB308" s="162"/>
    </row>
    <row r="309" spans="1:28" ht="15.75" x14ac:dyDescent="0.25">
      <c r="A309" s="162"/>
      <c r="B309" s="16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73"/>
      <c r="Z309" s="173"/>
      <c r="AA309" s="173"/>
      <c r="AB309" s="162"/>
    </row>
    <row r="310" spans="1:28" ht="15.75" x14ac:dyDescent="0.25">
      <c r="A310" s="162"/>
      <c r="B310" s="16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73"/>
      <c r="Z310" s="173"/>
      <c r="AA310" s="173"/>
      <c r="AB310" s="162"/>
    </row>
    <row r="311" spans="1:28" ht="15.75" x14ac:dyDescent="0.25">
      <c r="A311" s="162"/>
      <c r="B311" s="16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73"/>
      <c r="Z311" s="173"/>
      <c r="AA311" s="173"/>
      <c r="AB311" s="162"/>
    </row>
    <row r="312" spans="1:28" ht="15.75" x14ac:dyDescent="0.25">
      <c r="A312" s="162"/>
      <c r="B312" s="16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73"/>
      <c r="Z312" s="173"/>
      <c r="AA312" s="173"/>
      <c r="AB312" s="162"/>
    </row>
    <row r="313" spans="1:28" ht="15.75" x14ac:dyDescent="0.25">
      <c r="A313" s="162"/>
      <c r="B313" s="16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73"/>
      <c r="Z313" s="173"/>
      <c r="AA313" s="173"/>
      <c r="AB313" s="162"/>
    </row>
    <row r="314" spans="1:28" ht="15.75" x14ac:dyDescent="0.25">
      <c r="A314" s="162"/>
      <c r="B314" s="16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73"/>
      <c r="Z314" s="173"/>
      <c r="AA314" s="173"/>
      <c r="AB314" s="162"/>
    </row>
    <row r="315" spans="1:28" ht="15.75" x14ac:dyDescent="0.25">
      <c r="A315" s="162"/>
      <c r="B315" s="16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73"/>
      <c r="Z315" s="173"/>
      <c r="AA315" s="173"/>
      <c r="AB315" s="162"/>
    </row>
    <row r="316" spans="1:28" ht="15.75" x14ac:dyDescent="0.25">
      <c r="A316" s="162"/>
      <c r="B316" s="16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73"/>
      <c r="Z316" s="173"/>
      <c r="AA316" s="173"/>
      <c r="AB316" s="162"/>
    </row>
    <row r="317" spans="1:28" ht="15.75" x14ac:dyDescent="0.25">
      <c r="A317" s="162"/>
      <c r="B317" s="16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73"/>
      <c r="Z317" s="173"/>
      <c r="AA317" s="173"/>
      <c r="AB317" s="162"/>
    </row>
    <row r="318" spans="1:28" ht="15.75" x14ac:dyDescent="0.25">
      <c r="A318" s="162"/>
      <c r="B318" s="16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73"/>
      <c r="Z318" s="173"/>
      <c r="AA318" s="173"/>
      <c r="AB318" s="162"/>
    </row>
    <row r="319" spans="1:28" ht="15.75" x14ac:dyDescent="0.25">
      <c r="A319" s="162"/>
      <c r="B319" s="16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73"/>
      <c r="Z319" s="173"/>
      <c r="AA319" s="173"/>
      <c r="AB319" s="162"/>
    </row>
    <row r="320" spans="1:28" ht="15.75" x14ac:dyDescent="0.25">
      <c r="A320" s="162"/>
      <c r="B320" s="16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73"/>
      <c r="Z320" s="173"/>
      <c r="AA320" s="173"/>
      <c r="AB320" s="162"/>
    </row>
    <row r="321" spans="1:28" ht="15.75" x14ac:dyDescent="0.25">
      <c r="A321" s="162"/>
      <c r="B321" s="16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73"/>
      <c r="Z321" s="173"/>
      <c r="AA321" s="173"/>
      <c r="AB321" s="162"/>
    </row>
    <row r="322" spans="1:28" ht="15.75" x14ac:dyDescent="0.25">
      <c r="A322" s="162"/>
      <c r="B322" s="16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73"/>
      <c r="Z322" s="173"/>
      <c r="AA322" s="173"/>
      <c r="AB322" s="162"/>
    </row>
    <row r="323" spans="1:28" ht="15.75" x14ac:dyDescent="0.25">
      <c r="A323" s="162"/>
      <c r="B323" s="16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73"/>
      <c r="Z323" s="173"/>
      <c r="AA323" s="173"/>
      <c r="AB323" s="162"/>
    </row>
    <row r="324" spans="1:28" ht="15.75" x14ac:dyDescent="0.25">
      <c r="A324" s="162"/>
      <c r="B324" s="16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73"/>
      <c r="Z324" s="173"/>
      <c r="AA324" s="173"/>
      <c r="AB324" s="162"/>
    </row>
    <row r="325" spans="1:28" ht="15.75" x14ac:dyDescent="0.25">
      <c r="A325" s="162"/>
      <c r="B325" s="16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73"/>
      <c r="Z325" s="173"/>
      <c r="AA325" s="173"/>
      <c r="AB325" s="162"/>
    </row>
    <row r="326" spans="1:28" ht="15.75" x14ac:dyDescent="0.25">
      <c r="A326" s="162"/>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73"/>
      <c r="Z326" s="173"/>
      <c r="AA326" s="173"/>
      <c r="AB326" s="162"/>
    </row>
    <row r="327" spans="1:28" ht="15.75" x14ac:dyDescent="0.25">
      <c r="A327" s="162"/>
      <c r="B327" s="16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73"/>
      <c r="Z327" s="173"/>
      <c r="AA327" s="173"/>
      <c r="AB327" s="162"/>
    </row>
    <row r="328" spans="1:28" ht="15.75" x14ac:dyDescent="0.25">
      <c r="A328" s="162"/>
      <c r="B328" s="16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73"/>
      <c r="Z328" s="173"/>
      <c r="AA328" s="173"/>
      <c r="AB328" s="162"/>
    </row>
    <row r="329" spans="1:28" ht="15.75" x14ac:dyDescent="0.25">
      <c r="A329" s="162"/>
      <c r="B329" s="16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73"/>
      <c r="Z329" s="173"/>
      <c r="AA329" s="173"/>
      <c r="AB329" s="162"/>
    </row>
    <row r="330" spans="1:28" ht="15.75" x14ac:dyDescent="0.25">
      <c r="A330" s="162"/>
      <c r="B330" s="16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73"/>
      <c r="Z330" s="173"/>
      <c r="AA330" s="173"/>
      <c r="AB330" s="162"/>
    </row>
    <row r="331" spans="1:28" ht="15.75" x14ac:dyDescent="0.25">
      <c r="A331" s="162"/>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73"/>
      <c r="Z331" s="173"/>
      <c r="AA331" s="173"/>
      <c r="AB331" s="162"/>
    </row>
    <row r="332" spans="1:28" ht="15.75" x14ac:dyDescent="0.25">
      <c r="A332" s="162"/>
      <c r="B332" s="16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73"/>
      <c r="Z332" s="173"/>
      <c r="AA332" s="173"/>
      <c r="AB332" s="162"/>
    </row>
    <row r="333" spans="1:28" ht="15.75" x14ac:dyDescent="0.25">
      <c r="A333" s="162"/>
      <c r="B333" s="16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73"/>
      <c r="Z333" s="173"/>
      <c r="AA333" s="173"/>
      <c r="AB333" s="162"/>
    </row>
    <row r="334" spans="1:28" ht="15.75" x14ac:dyDescent="0.25">
      <c r="A334" s="162"/>
      <c r="B334" s="16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73"/>
      <c r="Z334" s="173"/>
      <c r="AA334" s="173"/>
      <c r="AB334" s="162"/>
    </row>
    <row r="335" spans="1:28" ht="15.75" x14ac:dyDescent="0.25">
      <c r="A335" s="162"/>
      <c r="B335" s="16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73"/>
      <c r="Z335" s="173"/>
      <c r="AA335" s="173"/>
      <c r="AB335" s="162"/>
    </row>
    <row r="336" spans="1:28" ht="15.75" x14ac:dyDescent="0.25">
      <c r="A336" s="162"/>
      <c r="B336" s="16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73"/>
      <c r="Z336" s="173"/>
      <c r="AA336" s="173"/>
      <c r="AB336" s="162"/>
    </row>
    <row r="337" spans="1:28" ht="15.75" x14ac:dyDescent="0.25">
      <c r="A337" s="162"/>
      <c r="B337" s="16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73"/>
      <c r="Z337" s="173"/>
      <c r="AA337" s="173"/>
      <c r="AB337" s="162"/>
    </row>
    <row r="338" spans="1:28" ht="15.75" x14ac:dyDescent="0.25">
      <c r="A338" s="162"/>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73"/>
      <c r="Z338" s="173"/>
      <c r="AA338" s="173"/>
      <c r="AB338" s="162"/>
    </row>
    <row r="339" spans="1:28" ht="15.75" x14ac:dyDescent="0.25">
      <c r="A339" s="162"/>
      <c r="B339" s="16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73"/>
      <c r="Z339" s="173"/>
      <c r="AA339" s="173"/>
      <c r="AB339" s="162"/>
    </row>
    <row r="340" spans="1:28" ht="15.75" x14ac:dyDescent="0.25">
      <c r="A340" s="162"/>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73"/>
      <c r="Z340" s="173"/>
      <c r="AA340" s="173"/>
      <c r="AB340" s="162"/>
    </row>
    <row r="341" spans="1:28" ht="15.75" x14ac:dyDescent="0.25">
      <c r="A341" s="162"/>
      <c r="B341" s="16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73"/>
      <c r="Z341" s="173"/>
      <c r="AA341" s="173"/>
      <c r="AB341" s="162"/>
    </row>
    <row r="342" spans="1:28" ht="15.75" x14ac:dyDescent="0.25">
      <c r="A342" s="162"/>
      <c r="B342" s="16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73"/>
      <c r="Z342" s="173"/>
      <c r="AA342" s="173"/>
      <c r="AB342" s="162"/>
    </row>
    <row r="343" spans="1:28" ht="15.75" x14ac:dyDescent="0.25">
      <c r="A343" s="162"/>
      <c r="B343" s="16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73"/>
      <c r="Z343" s="173"/>
      <c r="AA343" s="173"/>
      <c r="AB343" s="162"/>
    </row>
    <row r="344" spans="1:28" ht="15.75" x14ac:dyDescent="0.25">
      <c r="A344" s="162"/>
      <c r="B344" s="16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73"/>
      <c r="Z344" s="173"/>
      <c r="AA344" s="173"/>
      <c r="AB344" s="162"/>
    </row>
    <row r="345" spans="1:28" ht="15.75" x14ac:dyDescent="0.25">
      <c r="A345" s="162"/>
      <c r="B345" s="16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73"/>
      <c r="Z345" s="173"/>
      <c r="AA345" s="173"/>
      <c r="AB345" s="162"/>
    </row>
    <row r="346" spans="1:28" ht="15.75" x14ac:dyDescent="0.25">
      <c r="A346" s="162"/>
      <c r="B346" s="16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73"/>
      <c r="Z346" s="173"/>
      <c r="AA346" s="173"/>
      <c r="AB346" s="162"/>
    </row>
    <row r="347" spans="1:28" ht="15.75" x14ac:dyDescent="0.25">
      <c r="A347" s="162"/>
      <c r="B347" s="16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73"/>
      <c r="Z347" s="173"/>
      <c r="AA347" s="173"/>
      <c r="AB347" s="162"/>
    </row>
    <row r="348" spans="1:28" ht="15.75" x14ac:dyDescent="0.25">
      <c r="A348" s="162"/>
      <c r="B348" s="16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73"/>
      <c r="Z348" s="173"/>
      <c r="AA348" s="173"/>
      <c r="AB348" s="162"/>
    </row>
    <row r="349" spans="1:28" ht="15.75" x14ac:dyDescent="0.25">
      <c r="A349" s="162"/>
      <c r="B349" s="16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73"/>
      <c r="Z349" s="173"/>
      <c r="AA349" s="173"/>
      <c r="AB349" s="162"/>
    </row>
    <row r="350" spans="1:28" ht="15.75" x14ac:dyDescent="0.25">
      <c r="A350" s="162"/>
      <c r="B350" s="16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73"/>
      <c r="Z350" s="173"/>
      <c r="AA350" s="173"/>
      <c r="AB350" s="162"/>
    </row>
    <row r="351" spans="1:28" ht="15.75" x14ac:dyDescent="0.25">
      <c r="A351" s="162"/>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73"/>
      <c r="Z351" s="173"/>
      <c r="AA351" s="173"/>
      <c r="AB351" s="162"/>
    </row>
    <row r="352" spans="1:28" ht="15.75" x14ac:dyDescent="0.25">
      <c r="A352" s="162"/>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73"/>
      <c r="Z352" s="173"/>
      <c r="AA352" s="173"/>
      <c r="AB352" s="162"/>
    </row>
    <row r="353" spans="1:28" ht="15.75" x14ac:dyDescent="0.25">
      <c r="A353" s="162"/>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73"/>
      <c r="Z353" s="173"/>
      <c r="AA353" s="173"/>
      <c r="AB353" s="162"/>
    </row>
    <row r="354" spans="1:28" ht="15.75" x14ac:dyDescent="0.25">
      <c r="A354" s="162"/>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73"/>
      <c r="Z354" s="173"/>
      <c r="AA354" s="173"/>
      <c r="AB354" s="162"/>
    </row>
    <row r="355" spans="1:28" ht="15.75" x14ac:dyDescent="0.25">
      <c r="A355" s="162"/>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73"/>
      <c r="Z355" s="173"/>
      <c r="AA355" s="173"/>
      <c r="AB355" s="162"/>
    </row>
    <row r="356" spans="1:28" ht="15.75" x14ac:dyDescent="0.25">
      <c r="A356" s="162"/>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73"/>
      <c r="Z356" s="173"/>
      <c r="AA356" s="173"/>
      <c r="AB356" s="162"/>
    </row>
    <row r="357" spans="1:28" ht="15.75" x14ac:dyDescent="0.25">
      <c r="A357" s="162"/>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73"/>
      <c r="Z357" s="173"/>
      <c r="AA357" s="173"/>
      <c r="AB357" s="162"/>
    </row>
    <row r="358" spans="1:28" ht="15.75" x14ac:dyDescent="0.25">
      <c r="A358" s="162"/>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73"/>
      <c r="Z358" s="173"/>
      <c r="AA358" s="173"/>
      <c r="AB358" s="162"/>
    </row>
    <row r="359" spans="1:28" ht="15.75" x14ac:dyDescent="0.25">
      <c r="A359" s="162"/>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73"/>
      <c r="Z359" s="173"/>
      <c r="AA359" s="173"/>
      <c r="AB359" s="162"/>
    </row>
    <row r="360" spans="1:28" ht="15.75" x14ac:dyDescent="0.25">
      <c r="A360" s="162"/>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73"/>
      <c r="Z360" s="173"/>
      <c r="AA360" s="173"/>
      <c r="AB360" s="162"/>
    </row>
    <row r="361" spans="1:28" ht="15.75" x14ac:dyDescent="0.25">
      <c r="A361" s="162"/>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73"/>
      <c r="Z361" s="173"/>
      <c r="AA361" s="173"/>
      <c r="AB361" s="162"/>
    </row>
    <row r="362" spans="1:28" ht="15.75" x14ac:dyDescent="0.25">
      <c r="A362" s="162"/>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73"/>
      <c r="Z362" s="173"/>
      <c r="AA362" s="173"/>
      <c r="AB362" s="162"/>
    </row>
    <row r="363" spans="1:28" ht="15.75" x14ac:dyDescent="0.25">
      <c r="A363" s="162"/>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73"/>
      <c r="Z363" s="173"/>
      <c r="AA363" s="173"/>
      <c r="AB363" s="162"/>
    </row>
    <row r="364" spans="1:28" ht="15.75" x14ac:dyDescent="0.25">
      <c r="A364" s="162"/>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73"/>
      <c r="Z364" s="173"/>
      <c r="AA364" s="173"/>
      <c r="AB364" s="162"/>
    </row>
    <row r="365" spans="1:28" ht="15.75" x14ac:dyDescent="0.25">
      <c r="A365" s="162"/>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73"/>
      <c r="Z365" s="173"/>
      <c r="AA365" s="173"/>
      <c r="AB365" s="162"/>
    </row>
    <row r="366" spans="1:28" ht="15.75" x14ac:dyDescent="0.25">
      <c r="A366" s="162"/>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73"/>
      <c r="Z366" s="173"/>
      <c r="AA366" s="173"/>
      <c r="AB366" s="162"/>
    </row>
    <row r="367" spans="1:28" ht="15.75" x14ac:dyDescent="0.25">
      <c r="A367" s="162"/>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73"/>
      <c r="Z367" s="173"/>
      <c r="AA367" s="173"/>
      <c r="AB367" s="162"/>
    </row>
    <row r="368" spans="1:28" ht="15.75" x14ac:dyDescent="0.25">
      <c r="A368" s="162"/>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73"/>
      <c r="Z368" s="173"/>
      <c r="AA368" s="173"/>
      <c r="AB368" s="162"/>
    </row>
    <row r="369" spans="1:28" ht="15.75" x14ac:dyDescent="0.25">
      <c r="A369" s="162"/>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73"/>
      <c r="Z369" s="173"/>
      <c r="AA369" s="173"/>
      <c r="AB369" s="162"/>
    </row>
    <row r="370" spans="1:28" ht="15.75" x14ac:dyDescent="0.25">
      <c r="A370" s="162"/>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73"/>
      <c r="Z370" s="173"/>
      <c r="AA370" s="173"/>
      <c r="AB370" s="162"/>
    </row>
    <row r="371" spans="1:28" ht="15.75" x14ac:dyDescent="0.25">
      <c r="A371" s="162"/>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73"/>
      <c r="Z371" s="173"/>
      <c r="AA371" s="173"/>
      <c r="AB371" s="162"/>
    </row>
    <row r="372" spans="1:28" ht="15.75" x14ac:dyDescent="0.25">
      <c r="A372" s="162"/>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73"/>
      <c r="Z372" s="173"/>
      <c r="AA372" s="173"/>
      <c r="AB372" s="162"/>
    </row>
    <row r="373" spans="1:28" ht="15.75" x14ac:dyDescent="0.25">
      <c r="A373" s="162"/>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73"/>
      <c r="Z373" s="173"/>
      <c r="AA373" s="173"/>
      <c r="AB373" s="162"/>
    </row>
    <row r="374" spans="1:28" ht="15.75" x14ac:dyDescent="0.25">
      <c r="A374" s="162"/>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73"/>
      <c r="Z374" s="173"/>
      <c r="AA374" s="173"/>
      <c r="AB374" s="162"/>
    </row>
    <row r="375" spans="1:28" ht="15.75" x14ac:dyDescent="0.25">
      <c r="A375" s="162"/>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73"/>
      <c r="Z375" s="173"/>
      <c r="AA375" s="173"/>
      <c r="AB375" s="162"/>
    </row>
    <row r="376" spans="1:28" ht="15.75" x14ac:dyDescent="0.25">
      <c r="A376" s="162"/>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73"/>
      <c r="Z376" s="173"/>
      <c r="AA376" s="173"/>
      <c r="AB376" s="162"/>
    </row>
    <row r="377" spans="1:28" ht="15.75" x14ac:dyDescent="0.25">
      <c r="A377" s="162"/>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73"/>
      <c r="Z377" s="173"/>
      <c r="AA377" s="173"/>
      <c r="AB377" s="162"/>
    </row>
    <row r="378" spans="1:28" ht="15.75" x14ac:dyDescent="0.25">
      <c r="A378" s="162"/>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73"/>
      <c r="Z378" s="173"/>
      <c r="AA378" s="173"/>
      <c r="AB378" s="162"/>
    </row>
    <row r="379" spans="1:28" ht="15.75" x14ac:dyDescent="0.25">
      <c r="A379" s="162"/>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73"/>
      <c r="Z379" s="173"/>
      <c r="AA379" s="173"/>
      <c r="AB379" s="162"/>
    </row>
    <row r="380" spans="1:28" ht="15.75" x14ac:dyDescent="0.25">
      <c r="A380" s="162"/>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73"/>
      <c r="Z380" s="173"/>
      <c r="AA380" s="173"/>
      <c r="AB380" s="162"/>
    </row>
    <row r="381" spans="1:28" ht="15.75" x14ac:dyDescent="0.25">
      <c r="A381" s="162"/>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73"/>
      <c r="Z381" s="173"/>
      <c r="AA381" s="173"/>
      <c r="AB381" s="162"/>
    </row>
    <row r="382" spans="1:28" ht="15.75" x14ac:dyDescent="0.25">
      <c r="A382" s="162"/>
      <c r="B382" s="16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73"/>
      <c r="Z382" s="173"/>
      <c r="AA382" s="173"/>
      <c r="AB382" s="162"/>
    </row>
    <row r="383" spans="1:28" ht="15.75" x14ac:dyDescent="0.25">
      <c r="A383" s="162"/>
      <c r="B383" s="16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73"/>
      <c r="Z383" s="173"/>
      <c r="AA383" s="173"/>
      <c r="AB383" s="162"/>
    </row>
    <row r="384" spans="1:28" ht="15.75" x14ac:dyDescent="0.25">
      <c r="A384" s="162"/>
      <c r="B384" s="16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73"/>
      <c r="Z384" s="173"/>
      <c r="AA384" s="173"/>
      <c r="AB384" s="162"/>
    </row>
    <row r="385" spans="1:28" ht="15.75" x14ac:dyDescent="0.25">
      <c r="A385" s="162"/>
      <c r="B385" s="16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73"/>
      <c r="Z385" s="173"/>
      <c r="AA385" s="173"/>
      <c r="AB385" s="162"/>
    </row>
    <row r="386" spans="1:28" ht="15.75" x14ac:dyDescent="0.25">
      <c r="A386" s="162"/>
      <c r="B386" s="16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73"/>
      <c r="Z386" s="173"/>
      <c r="AA386" s="173"/>
      <c r="AB386" s="162"/>
    </row>
    <row r="387" spans="1:28" ht="15.75" x14ac:dyDescent="0.25">
      <c r="A387" s="162"/>
      <c r="B387" s="16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73"/>
      <c r="Z387" s="173"/>
      <c r="AA387" s="173"/>
      <c r="AB387" s="162"/>
    </row>
    <row r="388" spans="1:28" ht="15.75" x14ac:dyDescent="0.25">
      <c r="A388" s="162"/>
      <c r="B388" s="16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73"/>
      <c r="Z388" s="173"/>
      <c r="AA388" s="173"/>
      <c r="AB388" s="162"/>
    </row>
    <row r="389" spans="1:28" ht="15.75" x14ac:dyDescent="0.25">
      <c r="A389" s="162"/>
      <c r="B389" s="16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73"/>
      <c r="Z389" s="173"/>
      <c r="AA389" s="173"/>
      <c r="AB389" s="162"/>
    </row>
    <row r="390" spans="1:28" ht="15.75" x14ac:dyDescent="0.25">
      <c r="A390" s="162"/>
      <c r="B390" s="16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73"/>
      <c r="Z390" s="173"/>
      <c r="AA390" s="173"/>
      <c r="AB390" s="162"/>
    </row>
    <row r="391" spans="1:28" ht="15.75" x14ac:dyDescent="0.25">
      <c r="A391" s="162"/>
      <c r="B391" s="16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73"/>
      <c r="Z391" s="173"/>
      <c r="AA391" s="173"/>
      <c r="AB391" s="162"/>
    </row>
    <row r="392" spans="1:28" ht="15.75" x14ac:dyDescent="0.25">
      <c r="A392" s="162"/>
      <c r="B392" s="16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73"/>
      <c r="Z392" s="173"/>
      <c r="AA392" s="173"/>
      <c r="AB392" s="162"/>
    </row>
    <row r="393" spans="1:28" ht="15.75" x14ac:dyDescent="0.25">
      <c r="A393" s="162"/>
      <c r="B393" s="16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73"/>
      <c r="Z393" s="173"/>
      <c r="AA393" s="173"/>
      <c r="AB393" s="162"/>
    </row>
    <row r="394" spans="1:28" ht="15.75" x14ac:dyDescent="0.25">
      <c r="A394" s="162"/>
      <c r="B394" s="16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73"/>
      <c r="Z394" s="173"/>
      <c r="AA394" s="173"/>
      <c r="AB394" s="162"/>
    </row>
    <row r="395" spans="1:28" ht="15.75" x14ac:dyDescent="0.25">
      <c r="A395" s="162"/>
      <c r="B395" s="16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73"/>
      <c r="Z395" s="173"/>
      <c r="AA395" s="173"/>
      <c r="AB395" s="162"/>
    </row>
    <row r="396" spans="1:28" ht="15.75" x14ac:dyDescent="0.25">
      <c r="A396" s="162"/>
      <c r="B396" s="16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73"/>
      <c r="Z396" s="173"/>
      <c r="AA396" s="173"/>
      <c r="AB396" s="162"/>
    </row>
    <row r="397" spans="1:28" ht="15.75" x14ac:dyDescent="0.25">
      <c r="A397" s="162"/>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73"/>
      <c r="Z397" s="173"/>
      <c r="AA397" s="173"/>
      <c r="AB397" s="162"/>
    </row>
    <row r="398" spans="1:28" ht="15.75" x14ac:dyDescent="0.25">
      <c r="A398" s="162"/>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73"/>
      <c r="Z398" s="173"/>
      <c r="AA398" s="173"/>
      <c r="AB398" s="162"/>
    </row>
    <row r="399" spans="1:28" ht="15.75" x14ac:dyDescent="0.25">
      <c r="A399" s="162"/>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73"/>
      <c r="Z399" s="173"/>
      <c r="AA399" s="173"/>
      <c r="AB399" s="162"/>
    </row>
    <row r="400" spans="1:28" ht="15.75" x14ac:dyDescent="0.25">
      <c r="A400" s="162"/>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73"/>
      <c r="Z400" s="173"/>
      <c r="AA400" s="173"/>
      <c r="AB400" s="162"/>
    </row>
    <row r="401" spans="1:28" ht="15.75" x14ac:dyDescent="0.25">
      <c r="A401" s="162"/>
      <c r="B401" s="16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73"/>
      <c r="Z401" s="173"/>
      <c r="AA401" s="173"/>
      <c r="AB401" s="162"/>
    </row>
    <row r="402" spans="1:28" ht="15.75" x14ac:dyDescent="0.25">
      <c r="A402" s="162"/>
      <c r="B402" s="16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73"/>
      <c r="Z402" s="173"/>
      <c r="AA402" s="173"/>
      <c r="AB402" s="162"/>
    </row>
    <row r="403" spans="1:28" ht="15.75" x14ac:dyDescent="0.25">
      <c r="A403" s="162"/>
      <c r="B403" s="16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73"/>
      <c r="Z403" s="173"/>
      <c r="AA403" s="173"/>
      <c r="AB403" s="162"/>
    </row>
    <row r="404" spans="1:28" ht="15.75" x14ac:dyDescent="0.25">
      <c r="A404" s="162"/>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73"/>
      <c r="Z404" s="173"/>
      <c r="AA404" s="173"/>
      <c r="AB404" s="162"/>
    </row>
    <row r="405" spans="1:28" ht="15.75" x14ac:dyDescent="0.25">
      <c r="A405" s="162"/>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73"/>
      <c r="Z405" s="173"/>
      <c r="AA405" s="173"/>
      <c r="AB405" s="162"/>
    </row>
    <row r="406" spans="1:28" ht="15.75" x14ac:dyDescent="0.25">
      <c r="A406" s="162"/>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73"/>
      <c r="Z406" s="173"/>
      <c r="AA406" s="173"/>
      <c r="AB406" s="162"/>
    </row>
    <row r="407" spans="1:28" ht="15.75" x14ac:dyDescent="0.25">
      <c r="A407" s="162"/>
      <c r="B407" s="16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73"/>
      <c r="Z407" s="173"/>
      <c r="AA407" s="173"/>
      <c r="AB407" s="162"/>
    </row>
    <row r="408" spans="1:28" ht="15.75" x14ac:dyDescent="0.25">
      <c r="A408" s="162"/>
      <c r="B408" s="16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73"/>
      <c r="Z408" s="173"/>
      <c r="AA408" s="173"/>
      <c r="AB408" s="162"/>
    </row>
    <row r="409" spans="1:28" ht="15.75" x14ac:dyDescent="0.25">
      <c r="A409" s="162"/>
      <c r="B409" s="16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73"/>
      <c r="Z409" s="173"/>
      <c r="AA409" s="173"/>
      <c r="AB409" s="162"/>
    </row>
    <row r="410" spans="1:28" ht="15.75" x14ac:dyDescent="0.25">
      <c r="A410" s="162"/>
      <c r="B410" s="16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73"/>
      <c r="Z410" s="173"/>
      <c r="AA410" s="173"/>
      <c r="AB410" s="162"/>
    </row>
    <row r="411" spans="1:28" ht="15.75" x14ac:dyDescent="0.25">
      <c r="A411" s="162"/>
      <c r="B411" s="16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73"/>
      <c r="Z411" s="173"/>
      <c r="AA411" s="173"/>
      <c r="AB411" s="162"/>
    </row>
    <row r="412" spans="1:28" ht="15.75" x14ac:dyDescent="0.25">
      <c r="A412" s="162"/>
      <c r="B412" s="16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73"/>
      <c r="Z412" s="173"/>
      <c r="AA412" s="173"/>
      <c r="AB412" s="162"/>
    </row>
    <row r="413" spans="1:28" ht="15.75" x14ac:dyDescent="0.25">
      <c r="A413" s="162"/>
      <c r="B413" s="16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73"/>
      <c r="Z413" s="173"/>
      <c r="AA413" s="173"/>
      <c r="AB413" s="162"/>
    </row>
    <row r="414" spans="1:28" ht="15.75" x14ac:dyDescent="0.25">
      <c r="A414" s="162"/>
      <c r="B414" s="16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73"/>
      <c r="Z414" s="173"/>
      <c r="AA414" s="173"/>
      <c r="AB414" s="162"/>
    </row>
    <row r="415" spans="1:28" ht="15.75" x14ac:dyDescent="0.25">
      <c r="A415" s="162"/>
      <c r="B415" s="16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73"/>
      <c r="Z415" s="173"/>
      <c r="AA415" s="173"/>
      <c r="AB415" s="162"/>
    </row>
    <row r="416" spans="1:28" ht="15.75" x14ac:dyDescent="0.25">
      <c r="A416" s="162"/>
      <c r="B416" s="16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73"/>
      <c r="Z416" s="173"/>
      <c r="AA416" s="173"/>
      <c r="AB416" s="162"/>
    </row>
    <row r="417" spans="1:28" ht="15.75" x14ac:dyDescent="0.25">
      <c r="A417" s="162"/>
      <c r="B417" s="16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73"/>
      <c r="Z417" s="173"/>
      <c r="AA417" s="173"/>
      <c r="AB417" s="162"/>
    </row>
    <row r="418" spans="1:28" ht="15.75" x14ac:dyDescent="0.25">
      <c r="A418" s="162"/>
      <c r="B418" s="16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73"/>
      <c r="Z418" s="173"/>
      <c r="AA418" s="173"/>
      <c r="AB418" s="162"/>
    </row>
    <row r="419" spans="1:28" ht="15.75" x14ac:dyDescent="0.25">
      <c r="A419" s="162"/>
      <c r="B419" s="16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73"/>
      <c r="Z419" s="173"/>
      <c r="AA419" s="173"/>
      <c r="AB419" s="162"/>
    </row>
    <row r="420" spans="1:28" ht="15.75" x14ac:dyDescent="0.25">
      <c r="A420" s="162"/>
      <c r="B420" s="16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73"/>
      <c r="Z420" s="173"/>
      <c r="AA420" s="173"/>
      <c r="AB420" s="162"/>
    </row>
    <row r="421" spans="1:28" ht="15.75" x14ac:dyDescent="0.25">
      <c r="A421" s="162"/>
      <c r="B421" s="16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73"/>
      <c r="Z421" s="173"/>
      <c r="AA421" s="173"/>
      <c r="AB421" s="162"/>
    </row>
    <row r="422" spans="1:28" ht="15.75" x14ac:dyDescent="0.25">
      <c r="A422" s="162"/>
      <c r="B422" s="16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73"/>
      <c r="Z422" s="173"/>
      <c r="AA422" s="173"/>
      <c r="AB422" s="162"/>
    </row>
    <row r="423" spans="1:28" ht="15.75" x14ac:dyDescent="0.25">
      <c r="A423" s="162"/>
      <c r="B423" s="16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73"/>
      <c r="Z423" s="173"/>
      <c r="AA423" s="173"/>
      <c r="AB423" s="162"/>
    </row>
    <row r="424" spans="1:28" ht="15.75" x14ac:dyDescent="0.25">
      <c r="A424" s="162"/>
      <c r="B424" s="16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73"/>
      <c r="Z424" s="173"/>
      <c r="AA424" s="173"/>
      <c r="AB424" s="162"/>
    </row>
    <row r="425" spans="1:28" ht="15.75" x14ac:dyDescent="0.25">
      <c r="A425" s="162"/>
      <c r="B425" s="16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73"/>
      <c r="Z425" s="173"/>
      <c r="AA425" s="173"/>
      <c r="AB425" s="162"/>
    </row>
    <row r="426" spans="1:28" ht="15.75" x14ac:dyDescent="0.25">
      <c r="A426" s="162"/>
      <c r="B426" s="16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73"/>
      <c r="Z426" s="173"/>
      <c r="AA426" s="173"/>
      <c r="AB426" s="162"/>
    </row>
    <row r="427" spans="1:28" ht="15.75" x14ac:dyDescent="0.25">
      <c r="A427" s="162"/>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73"/>
      <c r="Z427" s="173"/>
      <c r="AA427" s="173"/>
      <c r="AB427" s="162"/>
    </row>
    <row r="428" spans="1:28" ht="15.75" x14ac:dyDescent="0.25">
      <c r="A428" s="162"/>
      <c r="B428" s="16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73"/>
      <c r="Z428" s="173"/>
      <c r="AA428" s="173"/>
      <c r="AB428" s="162"/>
    </row>
    <row r="429" spans="1:28" ht="15.75" x14ac:dyDescent="0.25">
      <c r="A429" s="162"/>
      <c r="B429" s="16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73"/>
      <c r="Z429" s="173"/>
      <c r="AA429" s="173"/>
      <c r="AB429" s="162"/>
    </row>
    <row r="430" spans="1:28" ht="15.75" x14ac:dyDescent="0.25">
      <c r="A430" s="162"/>
      <c r="B430" s="16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73"/>
      <c r="Z430" s="173"/>
      <c r="AA430" s="173"/>
      <c r="AB430" s="162"/>
    </row>
    <row r="431" spans="1:28" ht="15.75" x14ac:dyDescent="0.25">
      <c r="A431" s="162"/>
      <c r="B431" s="16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73"/>
      <c r="Z431" s="173"/>
      <c r="AA431" s="173"/>
      <c r="AB431" s="162"/>
    </row>
    <row r="432" spans="1:28" ht="15.75" x14ac:dyDescent="0.25">
      <c r="A432" s="162"/>
      <c r="B432" s="16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73"/>
      <c r="Z432" s="173"/>
      <c r="AA432" s="173"/>
      <c r="AB432" s="162"/>
    </row>
    <row r="433" spans="1:28" ht="15.75" x14ac:dyDescent="0.25">
      <c r="A433" s="162"/>
      <c r="B433" s="16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73"/>
      <c r="Z433" s="173"/>
      <c r="AA433" s="173"/>
      <c r="AB433" s="162"/>
    </row>
    <row r="434" spans="1:28" ht="15.75" x14ac:dyDescent="0.25">
      <c r="A434" s="162"/>
      <c r="B434" s="16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73"/>
      <c r="Z434" s="173"/>
      <c r="AA434" s="173"/>
      <c r="AB434" s="162"/>
    </row>
    <row r="435" spans="1:28" ht="15.75" x14ac:dyDescent="0.25">
      <c r="A435" s="162"/>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73"/>
      <c r="Z435" s="173"/>
      <c r="AA435" s="173"/>
      <c r="AB435" s="162"/>
    </row>
    <row r="436" spans="1:28" ht="15.75" x14ac:dyDescent="0.25">
      <c r="A436" s="162"/>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73"/>
      <c r="Z436" s="173"/>
      <c r="AA436" s="173"/>
      <c r="AB436" s="162"/>
    </row>
    <row r="437" spans="1:28" ht="15.75" x14ac:dyDescent="0.25">
      <c r="A437" s="162"/>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73"/>
      <c r="Z437" s="173"/>
      <c r="AA437" s="173"/>
      <c r="AB437" s="162"/>
    </row>
    <row r="438" spans="1:28" ht="15.75" x14ac:dyDescent="0.25">
      <c r="A438" s="162"/>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73"/>
      <c r="Z438" s="173"/>
      <c r="AA438" s="173"/>
      <c r="AB438" s="162"/>
    </row>
    <row r="439" spans="1:28" ht="15.75" x14ac:dyDescent="0.25">
      <c r="A439" s="162"/>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73"/>
      <c r="Z439" s="173"/>
      <c r="AA439" s="173"/>
      <c r="AB439" s="162"/>
    </row>
    <row r="440" spans="1:28" ht="15.75" x14ac:dyDescent="0.25">
      <c r="A440" s="162"/>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73"/>
      <c r="Z440" s="173"/>
      <c r="AA440" s="173"/>
      <c r="AB440" s="162"/>
    </row>
    <row r="441" spans="1:28" ht="15.75" x14ac:dyDescent="0.25">
      <c r="A441" s="162"/>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73"/>
      <c r="Z441" s="173"/>
      <c r="AA441" s="173"/>
      <c r="AB441" s="162"/>
    </row>
    <row r="442" spans="1:28" ht="15.75" x14ac:dyDescent="0.25">
      <c r="A442" s="162"/>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73"/>
      <c r="Z442" s="173"/>
      <c r="AA442" s="173"/>
      <c r="AB442" s="162"/>
    </row>
    <row r="443" spans="1:28" ht="15.75" x14ac:dyDescent="0.25">
      <c r="A443" s="162"/>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73"/>
      <c r="Z443" s="173"/>
      <c r="AA443" s="173"/>
      <c r="AB443" s="162"/>
    </row>
    <row r="444" spans="1:28" ht="15.75" x14ac:dyDescent="0.25">
      <c r="A444" s="162"/>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73"/>
      <c r="Z444" s="173"/>
      <c r="AA444" s="173"/>
      <c r="AB444" s="162"/>
    </row>
    <row r="445" spans="1:28" ht="15.75" x14ac:dyDescent="0.25">
      <c r="A445" s="162"/>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73"/>
      <c r="Z445" s="173"/>
      <c r="AA445" s="173"/>
      <c r="AB445" s="162"/>
    </row>
    <row r="446" spans="1:28" ht="15.75" x14ac:dyDescent="0.25">
      <c r="A446" s="162"/>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73"/>
      <c r="Z446" s="173"/>
      <c r="AA446" s="173"/>
      <c r="AB446" s="162"/>
    </row>
    <row r="447" spans="1:28" ht="15.75" x14ac:dyDescent="0.25">
      <c r="A447" s="162"/>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73"/>
      <c r="Z447" s="173"/>
      <c r="AA447" s="173"/>
      <c r="AB447" s="162"/>
    </row>
    <row r="448" spans="1:28" ht="15.75" x14ac:dyDescent="0.25">
      <c r="A448" s="162"/>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73"/>
      <c r="Z448" s="173"/>
      <c r="AA448" s="173"/>
      <c r="AB448" s="162"/>
    </row>
    <row r="449" spans="1:28" ht="15.75" x14ac:dyDescent="0.25">
      <c r="A449" s="162"/>
      <c r="B449" s="16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73"/>
      <c r="Z449" s="173"/>
      <c r="AA449" s="173"/>
      <c r="AB449" s="162"/>
    </row>
    <row r="450" spans="1:28" ht="15.75" x14ac:dyDescent="0.25">
      <c r="A450" s="162"/>
      <c r="B450" s="16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73"/>
      <c r="Z450" s="173"/>
      <c r="AA450" s="173"/>
      <c r="AB450" s="162"/>
    </row>
    <row r="451" spans="1:28" ht="15.75" x14ac:dyDescent="0.25">
      <c r="A451" s="162"/>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73"/>
      <c r="Z451" s="173"/>
      <c r="AA451" s="173"/>
      <c r="AB451" s="162"/>
    </row>
    <row r="452" spans="1:28" ht="15.75" x14ac:dyDescent="0.25">
      <c r="A452" s="162"/>
      <c r="B452" s="16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73"/>
      <c r="Z452" s="173"/>
      <c r="AA452" s="173"/>
      <c r="AB452" s="162"/>
    </row>
    <row r="453" spans="1:28" ht="15.75" x14ac:dyDescent="0.25">
      <c r="A453" s="162"/>
      <c r="B453" s="16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73"/>
      <c r="Z453" s="173"/>
      <c r="AA453" s="173"/>
      <c r="AB453" s="162"/>
    </row>
    <row r="454" spans="1:28" ht="15.75" x14ac:dyDescent="0.25">
      <c r="A454" s="162"/>
      <c r="B454" s="16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73"/>
      <c r="Z454" s="173"/>
      <c r="AA454" s="173"/>
      <c r="AB454" s="162"/>
    </row>
    <row r="455" spans="1:28" ht="15.75" x14ac:dyDescent="0.25">
      <c r="A455" s="162"/>
      <c r="B455" s="16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73"/>
      <c r="Z455" s="173"/>
      <c r="AA455" s="173"/>
      <c r="AB455" s="162"/>
    </row>
    <row r="456" spans="1:28" ht="15.75" x14ac:dyDescent="0.25">
      <c r="A456" s="162"/>
      <c r="B456" s="16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73"/>
      <c r="Z456" s="173"/>
      <c r="AA456" s="173"/>
      <c r="AB456" s="162"/>
    </row>
    <row r="457" spans="1:28" ht="15.75" x14ac:dyDescent="0.25">
      <c r="A457" s="162"/>
      <c r="B457" s="16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73"/>
      <c r="Z457" s="173"/>
      <c r="AA457" s="173"/>
      <c r="AB457" s="162"/>
    </row>
    <row r="458" spans="1:28" ht="15.75" x14ac:dyDescent="0.25">
      <c r="A458" s="162"/>
      <c r="B458" s="16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73"/>
      <c r="Z458" s="173"/>
      <c r="AA458" s="173"/>
      <c r="AB458" s="162"/>
    </row>
    <row r="459" spans="1:28" ht="15.75" x14ac:dyDescent="0.25">
      <c r="A459" s="162"/>
      <c r="B459" s="16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73"/>
      <c r="Z459" s="173"/>
      <c r="AA459" s="173"/>
      <c r="AB459" s="162"/>
    </row>
    <row r="460" spans="1:28" ht="15.75" x14ac:dyDescent="0.25">
      <c r="A460" s="162"/>
      <c r="B460" s="16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73"/>
      <c r="Z460" s="173"/>
      <c r="AA460" s="173"/>
      <c r="AB460" s="162"/>
    </row>
    <row r="461" spans="1:28" ht="15.75" x14ac:dyDescent="0.25">
      <c r="A461" s="162"/>
      <c r="B461" s="16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73"/>
      <c r="Z461" s="173"/>
      <c r="AA461" s="173"/>
      <c r="AB461" s="162"/>
    </row>
    <row r="462" spans="1:28" ht="15.75" x14ac:dyDescent="0.25">
      <c r="A462" s="162"/>
      <c r="B462" s="16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73"/>
      <c r="Z462" s="173"/>
      <c r="AA462" s="173"/>
      <c r="AB462" s="162"/>
    </row>
    <row r="463" spans="1:28" ht="15.75" x14ac:dyDescent="0.25">
      <c r="A463" s="162"/>
      <c r="B463" s="16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73"/>
      <c r="Z463" s="173"/>
      <c r="AA463" s="173"/>
      <c r="AB463" s="162"/>
    </row>
    <row r="464" spans="1:28" ht="15.75" x14ac:dyDescent="0.25">
      <c r="A464" s="162"/>
      <c r="B464" s="16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73"/>
      <c r="Z464" s="173"/>
      <c r="AA464" s="173"/>
      <c r="AB464" s="162"/>
    </row>
    <row r="465" spans="1:28" ht="15.75" x14ac:dyDescent="0.25">
      <c r="A465" s="162"/>
      <c r="B465" s="16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73"/>
      <c r="Z465" s="173"/>
      <c r="AA465" s="173"/>
      <c r="AB465" s="162"/>
    </row>
    <row r="466" spans="1:28" ht="15.75" x14ac:dyDescent="0.25">
      <c r="A466" s="162"/>
      <c r="B466" s="16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73"/>
      <c r="Z466" s="173"/>
      <c r="AA466" s="173"/>
      <c r="AB466" s="162"/>
    </row>
    <row r="467" spans="1:28" ht="15.75" x14ac:dyDescent="0.25">
      <c r="A467" s="162"/>
      <c r="B467" s="16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73"/>
      <c r="Z467" s="173"/>
      <c r="AA467" s="173"/>
      <c r="AB467" s="162"/>
    </row>
    <row r="468" spans="1:28" ht="15.75" x14ac:dyDescent="0.25">
      <c r="A468" s="162"/>
      <c r="B468" s="16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73"/>
      <c r="Z468" s="173"/>
      <c r="AA468" s="173"/>
      <c r="AB468" s="162"/>
    </row>
    <row r="469" spans="1:28" ht="15.75" x14ac:dyDescent="0.25">
      <c r="A469" s="162"/>
      <c r="B469" s="16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73"/>
      <c r="Z469" s="173"/>
      <c r="AA469" s="173"/>
      <c r="AB469" s="162"/>
    </row>
    <row r="470" spans="1:28" ht="15.75" x14ac:dyDescent="0.25">
      <c r="A470" s="162"/>
      <c r="B470" s="16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73"/>
      <c r="Z470" s="173"/>
      <c r="AA470" s="173"/>
      <c r="AB470" s="162"/>
    </row>
    <row r="471" spans="1:28" ht="15.75" x14ac:dyDescent="0.25">
      <c r="A471" s="162"/>
      <c r="B471" s="16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73"/>
      <c r="Z471" s="173"/>
      <c r="AA471" s="173"/>
      <c r="AB471" s="162"/>
    </row>
    <row r="472" spans="1:28" ht="15.75" x14ac:dyDescent="0.25">
      <c r="A472" s="162"/>
      <c r="B472" s="16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73"/>
      <c r="Z472" s="173"/>
      <c r="AA472" s="173"/>
      <c r="AB472" s="162"/>
    </row>
    <row r="473" spans="1:28" ht="15.75" x14ac:dyDescent="0.25">
      <c r="A473" s="162"/>
      <c r="B473" s="16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73"/>
      <c r="Z473" s="173"/>
      <c r="AA473" s="173"/>
      <c r="AB473" s="162"/>
    </row>
    <row r="474" spans="1:28" ht="15.75" x14ac:dyDescent="0.25">
      <c r="A474" s="162"/>
      <c r="B474" s="16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73"/>
      <c r="Z474" s="173"/>
      <c r="AA474" s="173"/>
      <c r="AB474" s="162"/>
    </row>
    <row r="475" spans="1:28" ht="15.75" x14ac:dyDescent="0.25">
      <c r="A475" s="162"/>
      <c r="B475" s="16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73"/>
      <c r="Z475" s="173"/>
      <c r="AA475" s="173"/>
      <c r="AB475" s="162"/>
    </row>
    <row r="476" spans="1:28" ht="15.75" x14ac:dyDescent="0.25">
      <c r="A476" s="162"/>
      <c r="B476" s="16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73"/>
      <c r="Z476" s="173"/>
      <c r="AA476" s="173"/>
      <c r="AB476" s="162"/>
    </row>
    <row r="477" spans="1:28" ht="15.75" x14ac:dyDescent="0.25">
      <c r="A477" s="162"/>
      <c r="B477" s="16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73"/>
      <c r="Z477" s="173"/>
      <c r="AA477" s="173"/>
      <c r="AB477" s="162"/>
    </row>
    <row r="478" spans="1:28" ht="15.75" x14ac:dyDescent="0.25">
      <c r="A478" s="162"/>
      <c r="B478" s="16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73"/>
      <c r="Z478" s="173"/>
      <c r="AA478" s="173"/>
      <c r="AB478" s="162"/>
    </row>
    <row r="479" spans="1:28" ht="15.75" x14ac:dyDescent="0.25">
      <c r="A479" s="162"/>
      <c r="B479" s="16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73"/>
      <c r="Z479" s="173"/>
      <c r="AA479" s="173"/>
      <c r="AB479" s="162"/>
    </row>
    <row r="480" spans="1:28" ht="15.75" x14ac:dyDescent="0.25">
      <c r="A480" s="162"/>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73"/>
      <c r="Z480" s="173"/>
      <c r="AA480" s="173"/>
      <c r="AB480" s="162"/>
    </row>
    <row r="481" spans="1:28" ht="15.75" x14ac:dyDescent="0.25">
      <c r="A481" s="162"/>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73"/>
      <c r="Z481" s="173"/>
      <c r="AA481" s="173"/>
      <c r="AB481" s="162"/>
    </row>
    <row r="482" spans="1:28" ht="15.75" x14ac:dyDescent="0.25">
      <c r="A482" s="162"/>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73"/>
      <c r="Z482" s="173"/>
      <c r="AA482" s="173"/>
      <c r="AB482" s="162"/>
    </row>
    <row r="483" spans="1:28" ht="15.75" x14ac:dyDescent="0.25">
      <c r="A483" s="162"/>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73"/>
      <c r="Z483" s="173"/>
      <c r="AA483" s="173"/>
      <c r="AB483" s="162"/>
    </row>
    <row r="484" spans="1:28" ht="15.75" x14ac:dyDescent="0.25">
      <c r="A484" s="162"/>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73"/>
      <c r="Z484" s="173"/>
      <c r="AA484" s="173"/>
      <c r="AB484" s="162"/>
    </row>
    <row r="485" spans="1:28" ht="15.75" x14ac:dyDescent="0.25">
      <c r="A485" s="162"/>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73"/>
      <c r="Z485" s="173"/>
      <c r="AA485" s="173"/>
      <c r="AB485" s="162"/>
    </row>
    <row r="486" spans="1:28" ht="15.75" x14ac:dyDescent="0.25">
      <c r="A486" s="162"/>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73"/>
      <c r="Z486" s="173"/>
      <c r="AA486" s="173"/>
      <c r="AB486" s="162"/>
    </row>
    <row r="487" spans="1:28" ht="15.75" x14ac:dyDescent="0.25">
      <c r="A487" s="162"/>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73"/>
      <c r="Z487" s="173"/>
      <c r="AA487" s="173"/>
      <c r="AB487" s="162"/>
    </row>
    <row r="488" spans="1:28" ht="15.75" x14ac:dyDescent="0.25">
      <c r="A488" s="162"/>
      <c r="B488" s="16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73"/>
      <c r="Z488" s="173"/>
      <c r="AA488" s="173"/>
      <c r="AB488" s="162"/>
    </row>
    <row r="489" spans="1:28" ht="15.75" x14ac:dyDescent="0.25">
      <c r="A489" s="162"/>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73"/>
      <c r="Z489" s="173"/>
      <c r="AA489" s="173"/>
      <c r="AB489" s="162"/>
    </row>
    <row r="490" spans="1:28" ht="15.75" x14ac:dyDescent="0.25">
      <c r="A490" s="162"/>
      <c r="B490" s="16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73"/>
      <c r="Z490" s="173"/>
      <c r="AA490" s="173"/>
      <c r="AB490" s="162"/>
    </row>
    <row r="491" spans="1:28" ht="15.75" x14ac:dyDescent="0.25">
      <c r="A491" s="162"/>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73"/>
      <c r="Z491" s="173"/>
      <c r="AA491" s="173"/>
      <c r="AB491" s="162"/>
    </row>
    <row r="492" spans="1:28" ht="15.75" x14ac:dyDescent="0.25">
      <c r="A492" s="162"/>
      <c r="B492" s="16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73"/>
      <c r="Z492" s="173"/>
      <c r="AA492" s="173"/>
      <c r="AB492" s="162"/>
    </row>
    <row r="493" spans="1:28" ht="15.75" x14ac:dyDescent="0.25">
      <c r="A493" s="162"/>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73"/>
      <c r="Z493" s="173"/>
      <c r="AA493" s="173"/>
      <c r="AB493" s="162"/>
    </row>
    <row r="494" spans="1:28" ht="15.75" x14ac:dyDescent="0.25">
      <c r="A494" s="162"/>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73"/>
      <c r="Z494" s="173"/>
      <c r="AA494" s="173"/>
      <c r="AB494" s="162"/>
    </row>
    <row r="495" spans="1:28" ht="15.75" x14ac:dyDescent="0.25">
      <c r="A495" s="162"/>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73"/>
      <c r="Z495" s="173"/>
      <c r="AA495" s="173"/>
      <c r="AB495" s="162"/>
    </row>
    <row r="496" spans="1:28" ht="15.75" x14ac:dyDescent="0.25">
      <c r="A496" s="162"/>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73"/>
      <c r="Z496" s="173"/>
      <c r="AA496" s="173"/>
      <c r="AB496" s="162"/>
    </row>
    <row r="497" spans="1:28" ht="15.75" x14ac:dyDescent="0.25">
      <c r="A497" s="162"/>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73"/>
      <c r="Z497" s="173"/>
      <c r="AA497" s="173"/>
      <c r="AB497" s="162"/>
    </row>
    <row r="498" spans="1:28" ht="15.75" x14ac:dyDescent="0.25">
      <c r="A498" s="162"/>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73"/>
      <c r="Z498" s="173"/>
      <c r="AA498" s="173"/>
      <c r="AB498" s="162"/>
    </row>
    <row r="499" spans="1:28" ht="15.75" x14ac:dyDescent="0.25">
      <c r="A499" s="162"/>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73"/>
      <c r="Z499" s="173"/>
      <c r="AA499" s="173"/>
      <c r="AB499" s="162"/>
    </row>
    <row r="500" spans="1:28" ht="15.75" x14ac:dyDescent="0.25">
      <c r="A500" s="162"/>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73"/>
      <c r="Z500" s="173"/>
      <c r="AA500" s="173"/>
      <c r="AB500" s="162"/>
    </row>
    <row r="501" spans="1:28" ht="15.75" x14ac:dyDescent="0.25">
      <c r="A501" s="162"/>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73"/>
      <c r="Z501" s="173"/>
      <c r="AA501" s="173"/>
      <c r="AB501" s="162"/>
    </row>
    <row r="502" spans="1:28" ht="15.75" x14ac:dyDescent="0.25">
      <c r="A502" s="162"/>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73"/>
      <c r="Z502" s="173"/>
      <c r="AA502" s="173"/>
      <c r="AB502" s="162"/>
    </row>
    <row r="503" spans="1:28" ht="15.75" x14ac:dyDescent="0.25">
      <c r="A503" s="162"/>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73"/>
      <c r="Z503" s="173"/>
      <c r="AA503" s="173"/>
      <c r="AB503" s="162"/>
    </row>
    <row r="504" spans="1:28" ht="15.75" x14ac:dyDescent="0.25">
      <c r="A504" s="162"/>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73"/>
      <c r="Z504" s="173"/>
      <c r="AA504" s="173"/>
      <c r="AB504" s="162"/>
    </row>
    <row r="505" spans="1:28" ht="15.75" x14ac:dyDescent="0.25">
      <c r="A505" s="162"/>
      <c r="B505" s="16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73"/>
      <c r="Z505" s="173"/>
      <c r="AA505" s="173"/>
      <c r="AB505" s="162"/>
    </row>
    <row r="506" spans="1:28" ht="15.75" x14ac:dyDescent="0.25">
      <c r="A506" s="162"/>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73"/>
      <c r="Z506" s="173"/>
      <c r="AA506" s="173"/>
      <c r="AB506" s="162"/>
    </row>
    <row r="507" spans="1:28" ht="15.75" x14ac:dyDescent="0.25">
      <c r="A507" s="162"/>
      <c r="B507" s="16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73"/>
      <c r="Z507" s="173"/>
      <c r="AA507" s="173"/>
      <c r="AB507" s="162"/>
    </row>
    <row r="508" spans="1:28" ht="15.75" x14ac:dyDescent="0.25">
      <c r="A508" s="162"/>
      <c r="B508" s="16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73"/>
      <c r="Z508" s="173"/>
      <c r="AA508" s="173"/>
      <c r="AB508" s="162"/>
    </row>
    <row r="509" spans="1:28" ht="15.75" x14ac:dyDescent="0.25">
      <c r="A509" s="162"/>
      <c r="B509" s="16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73"/>
      <c r="Z509" s="173"/>
      <c r="AA509" s="173"/>
      <c r="AB509" s="162"/>
    </row>
    <row r="510" spans="1:28" ht="15.75" x14ac:dyDescent="0.25">
      <c r="A510" s="162"/>
      <c r="B510" s="16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73"/>
      <c r="Z510" s="173"/>
      <c r="AA510" s="173"/>
      <c r="AB510" s="162"/>
    </row>
    <row r="511" spans="1:28" ht="15.75" x14ac:dyDescent="0.25">
      <c r="A511" s="162"/>
      <c r="B511" s="16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73"/>
      <c r="Z511" s="173"/>
      <c r="AA511" s="173"/>
      <c r="AB511" s="162"/>
    </row>
    <row r="512" spans="1:28" ht="15.75" x14ac:dyDescent="0.25">
      <c r="A512" s="162"/>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73"/>
      <c r="Z512" s="173"/>
      <c r="AA512" s="173"/>
      <c r="AB512" s="162"/>
    </row>
    <row r="513" spans="1:28" ht="15.75" x14ac:dyDescent="0.25">
      <c r="A513" s="162"/>
      <c r="B513" s="16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73"/>
      <c r="Z513" s="173"/>
      <c r="AA513" s="173"/>
      <c r="AB513" s="162"/>
    </row>
    <row r="514" spans="1:28" ht="15.75" x14ac:dyDescent="0.25">
      <c r="A514" s="162"/>
      <c r="B514" s="16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73"/>
      <c r="Z514" s="173"/>
      <c r="AA514" s="173"/>
      <c r="AB514" s="162"/>
    </row>
    <row r="515" spans="1:28" ht="15.75" x14ac:dyDescent="0.25">
      <c r="A515" s="162"/>
      <c r="B515" s="16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73"/>
      <c r="Z515" s="173"/>
      <c r="AA515" s="173"/>
      <c r="AB515" s="162"/>
    </row>
    <row r="516" spans="1:28" ht="15.75" x14ac:dyDescent="0.25">
      <c r="A516" s="162"/>
      <c r="B516" s="16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73"/>
      <c r="Z516" s="173"/>
      <c r="AA516" s="173"/>
      <c r="AB516" s="162"/>
    </row>
    <row r="517" spans="1:28" ht="15.75" x14ac:dyDescent="0.25">
      <c r="A517" s="162"/>
      <c r="B517" s="16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73"/>
      <c r="Z517" s="173"/>
      <c r="AA517" s="173"/>
      <c r="AB517" s="162"/>
    </row>
    <row r="518" spans="1:28" ht="15.75" x14ac:dyDescent="0.25">
      <c r="A518" s="162"/>
      <c r="B518" s="16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73"/>
      <c r="Z518" s="173"/>
      <c r="AA518" s="173"/>
      <c r="AB518" s="162"/>
    </row>
    <row r="519" spans="1:28" ht="15.75" x14ac:dyDescent="0.25">
      <c r="A519" s="162"/>
      <c r="B519" s="16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73"/>
      <c r="Z519" s="173"/>
      <c r="AA519" s="173"/>
      <c r="AB519" s="162"/>
    </row>
    <row r="520" spans="1:28" ht="15.75" x14ac:dyDescent="0.25">
      <c r="A520" s="162"/>
      <c r="B520" s="16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73"/>
      <c r="Z520" s="173"/>
      <c r="AA520" s="173"/>
      <c r="AB520" s="162"/>
    </row>
    <row r="521" spans="1:28" ht="15.75" x14ac:dyDescent="0.25">
      <c r="A521" s="162"/>
      <c r="B521" s="16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73"/>
      <c r="Z521" s="173"/>
      <c r="AA521" s="173"/>
      <c r="AB521" s="162"/>
    </row>
    <row r="522" spans="1:28" ht="15.75" x14ac:dyDescent="0.25">
      <c r="A522" s="162"/>
      <c r="B522" s="16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73"/>
      <c r="Z522" s="173"/>
      <c r="AA522" s="173"/>
      <c r="AB522" s="162"/>
    </row>
    <row r="523" spans="1:28" ht="15.75" x14ac:dyDescent="0.25">
      <c r="A523" s="162"/>
      <c r="B523" s="16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73"/>
      <c r="Z523" s="173"/>
      <c r="AA523" s="173"/>
      <c r="AB523" s="162"/>
    </row>
    <row r="524" spans="1:28" ht="15.75" x14ac:dyDescent="0.25">
      <c r="A524" s="162"/>
      <c r="B524" s="16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73"/>
      <c r="Z524" s="173"/>
      <c r="AA524" s="173"/>
      <c r="AB524" s="162"/>
    </row>
    <row r="525" spans="1:28" ht="15.75" x14ac:dyDescent="0.25">
      <c r="A525" s="162"/>
      <c r="B525" s="16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73"/>
      <c r="Z525" s="173"/>
      <c r="AA525" s="173"/>
      <c r="AB525" s="162"/>
    </row>
    <row r="526" spans="1:28" ht="15.75" x14ac:dyDescent="0.25">
      <c r="A526" s="162"/>
      <c r="B526" s="16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73"/>
      <c r="Z526" s="173"/>
      <c r="AA526" s="173"/>
      <c r="AB526" s="162"/>
    </row>
    <row r="527" spans="1:28" ht="15.75" x14ac:dyDescent="0.25">
      <c r="A527" s="162"/>
      <c r="B527" s="16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73"/>
      <c r="Z527" s="173"/>
      <c r="AA527" s="173"/>
      <c r="AB527" s="162"/>
    </row>
    <row r="528" spans="1:28" ht="15.75" x14ac:dyDescent="0.25">
      <c r="A528" s="162"/>
      <c r="B528" s="16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73"/>
      <c r="Z528" s="173"/>
      <c r="AA528" s="173"/>
      <c r="AB528" s="162"/>
    </row>
    <row r="529" spans="1:28" ht="15.75" x14ac:dyDescent="0.25">
      <c r="A529" s="162"/>
      <c r="B529" s="16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73"/>
      <c r="Z529" s="173"/>
      <c r="AA529" s="173"/>
      <c r="AB529" s="162"/>
    </row>
    <row r="530" spans="1:28" ht="15.75" x14ac:dyDescent="0.25">
      <c r="A530" s="162"/>
      <c r="B530" s="16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73"/>
      <c r="Z530" s="173"/>
      <c r="AA530" s="173"/>
      <c r="AB530" s="162"/>
    </row>
    <row r="531" spans="1:28" ht="15.75" x14ac:dyDescent="0.25">
      <c r="A531" s="162"/>
      <c r="B531" s="16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73"/>
      <c r="Z531" s="173"/>
      <c r="AA531" s="173"/>
      <c r="AB531" s="162"/>
    </row>
    <row r="532" spans="1:28" ht="15.75" x14ac:dyDescent="0.25">
      <c r="A532" s="162"/>
      <c r="B532" s="16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73"/>
      <c r="Z532" s="173"/>
      <c r="AA532" s="173"/>
      <c r="AB532" s="162"/>
    </row>
    <row r="533" spans="1:28" ht="15.75" x14ac:dyDescent="0.25">
      <c r="A533" s="162"/>
      <c r="B533" s="16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73"/>
      <c r="Z533" s="173"/>
      <c r="AA533" s="173"/>
      <c r="AB533" s="162"/>
    </row>
    <row r="534" spans="1:28" ht="15.75" x14ac:dyDescent="0.25">
      <c r="A534" s="162"/>
      <c r="B534" s="16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73"/>
      <c r="Z534" s="173"/>
      <c r="AA534" s="173"/>
      <c r="AB534" s="162"/>
    </row>
    <row r="535" spans="1:28" ht="15.75" x14ac:dyDescent="0.25">
      <c r="A535" s="162"/>
      <c r="B535" s="16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73"/>
      <c r="Z535" s="173"/>
      <c r="AA535" s="173"/>
      <c r="AB535" s="162"/>
    </row>
    <row r="536" spans="1:28" ht="15.75" x14ac:dyDescent="0.25">
      <c r="A536" s="162"/>
      <c r="B536" s="16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73"/>
      <c r="Z536" s="173"/>
      <c r="AA536" s="173"/>
      <c r="AB536" s="162"/>
    </row>
    <row r="537" spans="1:28" ht="15.75" x14ac:dyDescent="0.25">
      <c r="A537" s="162"/>
      <c r="B537" s="16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73"/>
      <c r="Z537" s="173"/>
      <c r="AA537" s="173"/>
      <c r="AB537" s="162"/>
    </row>
    <row r="538" spans="1:28" ht="15.75" x14ac:dyDescent="0.25">
      <c r="A538" s="162"/>
      <c r="B538" s="16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73"/>
      <c r="Z538" s="173"/>
      <c r="AA538" s="173"/>
      <c r="AB538" s="162"/>
    </row>
    <row r="539" spans="1:28" ht="15.75" x14ac:dyDescent="0.25">
      <c r="A539" s="162"/>
      <c r="B539" s="16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73"/>
      <c r="Z539" s="173"/>
      <c r="AA539" s="173"/>
      <c r="AB539" s="162"/>
    </row>
    <row r="540" spans="1:28" ht="15.75" x14ac:dyDescent="0.25">
      <c r="A540" s="162"/>
      <c r="B540" s="16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73"/>
      <c r="Z540" s="173"/>
      <c r="AA540" s="173"/>
      <c r="AB540" s="162"/>
    </row>
    <row r="541" spans="1:28" ht="15.75" x14ac:dyDescent="0.25">
      <c r="A541" s="162"/>
      <c r="B541" s="16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73"/>
      <c r="Z541" s="173"/>
      <c r="AA541" s="173"/>
      <c r="AB541" s="162"/>
    </row>
    <row r="542" spans="1:28" ht="15.75" x14ac:dyDescent="0.25">
      <c r="A542" s="162"/>
      <c r="B542" s="16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73"/>
      <c r="Z542" s="173"/>
      <c r="AA542" s="173"/>
      <c r="AB542" s="162"/>
    </row>
    <row r="543" spans="1:28" ht="15.75" x14ac:dyDescent="0.25">
      <c r="A543" s="162"/>
      <c r="B543" s="16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73"/>
      <c r="Z543" s="173"/>
      <c r="AA543" s="173"/>
      <c r="AB543" s="162"/>
    </row>
    <row r="544" spans="1:28" ht="15.75" x14ac:dyDescent="0.25">
      <c r="A544" s="162"/>
      <c r="B544" s="16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73"/>
      <c r="Z544" s="173"/>
      <c r="AA544" s="173"/>
      <c r="AB544" s="162"/>
    </row>
    <row r="545" spans="1:28" ht="15.75" x14ac:dyDescent="0.25">
      <c r="A545" s="162"/>
      <c r="B545" s="16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73"/>
      <c r="Z545" s="173"/>
      <c r="AA545" s="173"/>
      <c r="AB545" s="162"/>
    </row>
    <row r="546" spans="1:28" ht="15.75" x14ac:dyDescent="0.25">
      <c r="A546" s="162"/>
      <c r="B546" s="16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73"/>
      <c r="Z546" s="173"/>
      <c r="AA546" s="173"/>
      <c r="AB546" s="162"/>
    </row>
    <row r="547" spans="1:28" ht="15.75" x14ac:dyDescent="0.25">
      <c r="A547" s="162"/>
      <c r="B547" s="16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73"/>
      <c r="Z547" s="173"/>
      <c r="AA547" s="173"/>
      <c r="AB547" s="162"/>
    </row>
    <row r="548" spans="1:28" ht="15.75" x14ac:dyDescent="0.25">
      <c r="A548" s="162"/>
      <c r="B548" s="16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73"/>
      <c r="Z548" s="173"/>
      <c r="AA548" s="173"/>
      <c r="AB548" s="162"/>
    </row>
    <row r="549" spans="1:28" ht="15.75" x14ac:dyDescent="0.25">
      <c r="A549" s="162"/>
      <c r="B549" s="16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73"/>
      <c r="Z549" s="173"/>
      <c r="AA549" s="173"/>
      <c r="AB549" s="162"/>
    </row>
    <row r="550" spans="1:28" ht="15.75" x14ac:dyDescent="0.25">
      <c r="A550" s="162"/>
      <c r="B550" s="16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73"/>
      <c r="Z550" s="173"/>
      <c r="AA550" s="173"/>
      <c r="AB550" s="162"/>
    </row>
    <row r="551" spans="1:28" ht="15.75" x14ac:dyDescent="0.25">
      <c r="A551" s="162"/>
      <c r="B551" s="16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73"/>
      <c r="Z551" s="173"/>
      <c r="AA551" s="173"/>
      <c r="AB551" s="162"/>
    </row>
    <row r="552" spans="1:28" ht="15.75" x14ac:dyDescent="0.25">
      <c r="A552" s="162"/>
      <c r="B552" s="16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73"/>
      <c r="Z552" s="173"/>
      <c r="AA552" s="173"/>
      <c r="AB552" s="162"/>
    </row>
    <row r="553" spans="1:28" ht="15.75" x14ac:dyDescent="0.25">
      <c r="A553" s="162"/>
      <c r="B553" s="16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73"/>
      <c r="Z553" s="173"/>
      <c r="AA553" s="173"/>
      <c r="AB553" s="162"/>
    </row>
    <row r="554" spans="1:28" ht="15.75" x14ac:dyDescent="0.25">
      <c r="A554" s="162"/>
      <c r="B554" s="16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73"/>
      <c r="Z554" s="173"/>
      <c r="AA554" s="173"/>
      <c r="AB554" s="162"/>
    </row>
    <row r="555" spans="1:28" ht="15.75" x14ac:dyDescent="0.25">
      <c r="A555" s="162"/>
      <c r="B555" s="16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73"/>
      <c r="Z555" s="173"/>
      <c r="AA555" s="173"/>
      <c r="AB555" s="162"/>
    </row>
    <row r="556" spans="1:28" ht="15.75" x14ac:dyDescent="0.25">
      <c r="A556" s="162"/>
      <c r="B556" s="16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73"/>
      <c r="Z556" s="173"/>
      <c r="AA556" s="173"/>
      <c r="AB556" s="162"/>
    </row>
    <row r="557" spans="1:28" ht="15.75" x14ac:dyDescent="0.25">
      <c r="A557" s="162"/>
      <c r="B557" s="16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73"/>
      <c r="Z557" s="173"/>
      <c r="AA557" s="173"/>
      <c r="AB557" s="162"/>
    </row>
    <row r="558" spans="1:28" ht="15.75" x14ac:dyDescent="0.25">
      <c r="A558" s="162"/>
      <c r="B558" s="16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73"/>
      <c r="Z558" s="173"/>
      <c r="AA558" s="173"/>
      <c r="AB558" s="162"/>
    </row>
    <row r="559" spans="1:28" ht="15.75" x14ac:dyDescent="0.25">
      <c r="A559" s="162"/>
      <c r="B559" s="16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73"/>
      <c r="Z559" s="173"/>
      <c r="AA559" s="173"/>
      <c r="AB559" s="162"/>
    </row>
    <row r="560" spans="1:28" ht="15.75" x14ac:dyDescent="0.25">
      <c r="A560" s="162"/>
      <c r="B560" s="16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73"/>
      <c r="Z560" s="173"/>
      <c r="AA560" s="173"/>
      <c r="AB560" s="162"/>
    </row>
    <row r="561" spans="1:28" ht="15.75" x14ac:dyDescent="0.25">
      <c r="A561" s="162"/>
      <c r="B561" s="16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73"/>
      <c r="Z561" s="173"/>
      <c r="AA561" s="173"/>
      <c r="AB561" s="162"/>
    </row>
    <row r="562" spans="1:28" ht="15.75" x14ac:dyDescent="0.25">
      <c r="A562" s="162"/>
      <c r="B562" s="16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73"/>
      <c r="Z562" s="173"/>
      <c r="AA562" s="173"/>
      <c r="AB562" s="162"/>
    </row>
    <row r="563" spans="1:28" ht="15.75" x14ac:dyDescent="0.25">
      <c r="A563" s="162"/>
      <c r="B563" s="16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73"/>
      <c r="Z563" s="173"/>
      <c r="AA563" s="173"/>
      <c r="AB563" s="162"/>
    </row>
    <row r="564" spans="1:28" ht="15.75" x14ac:dyDescent="0.25">
      <c r="A564" s="162"/>
      <c r="B564" s="16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73"/>
      <c r="Z564" s="173"/>
      <c r="AA564" s="173"/>
      <c r="AB564" s="162"/>
    </row>
    <row r="565" spans="1:28" ht="15.75" x14ac:dyDescent="0.25">
      <c r="A565" s="162"/>
      <c r="B565" s="16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73"/>
      <c r="Z565" s="173"/>
      <c r="AA565" s="173"/>
      <c r="AB565" s="162"/>
    </row>
    <row r="566" spans="1:28" ht="15.75" x14ac:dyDescent="0.25">
      <c r="A566" s="162"/>
      <c r="B566" s="16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73"/>
      <c r="Z566" s="173"/>
      <c r="AA566" s="173"/>
      <c r="AB566" s="162"/>
    </row>
    <row r="567" spans="1:28" ht="15.75" x14ac:dyDescent="0.25">
      <c r="A567" s="162"/>
      <c r="B567" s="16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73"/>
      <c r="Z567" s="173"/>
      <c r="AA567" s="173"/>
      <c r="AB567" s="162"/>
    </row>
    <row r="568" spans="1:28" ht="15.75" x14ac:dyDescent="0.25">
      <c r="A568" s="162"/>
      <c r="B568" s="16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73"/>
      <c r="Z568" s="173"/>
      <c r="AA568" s="173"/>
      <c r="AB568" s="162"/>
    </row>
    <row r="569" spans="1:28" ht="15.75" x14ac:dyDescent="0.25">
      <c r="A569" s="162"/>
      <c r="B569" s="16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73"/>
      <c r="Z569" s="173"/>
      <c r="AA569" s="173"/>
      <c r="AB569" s="162"/>
    </row>
    <row r="570" spans="1:28" ht="15.75" x14ac:dyDescent="0.25">
      <c r="A570" s="162"/>
      <c r="B570" s="16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73"/>
      <c r="Z570" s="173"/>
      <c r="AA570" s="173"/>
      <c r="AB570" s="162"/>
    </row>
    <row r="571" spans="1:28" ht="15.75" x14ac:dyDescent="0.25">
      <c r="A571" s="162"/>
      <c r="B571" s="16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73"/>
      <c r="Z571" s="173"/>
      <c r="AA571" s="173"/>
      <c r="AB571" s="162"/>
    </row>
    <row r="572" spans="1:28" ht="15.75" x14ac:dyDescent="0.25">
      <c r="A572" s="162"/>
      <c r="B572" s="16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73"/>
      <c r="Z572" s="173"/>
      <c r="AA572" s="173"/>
      <c r="AB572" s="162"/>
    </row>
    <row r="573" spans="1:28" ht="15.75" x14ac:dyDescent="0.25">
      <c r="A573" s="162"/>
      <c r="B573" s="16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73"/>
      <c r="Z573" s="173"/>
      <c r="AA573" s="173"/>
      <c r="AB573" s="162"/>
    </row>
    <row r="574" spans="1:28" ht="15.75" x14ac:dyDescent="0.25">
      <c r="A574" s="162"/>
      <c r="B574" s="16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73"/>
      <c r="Z574" s="173"/>
      <c r="AA574" s="173"/>
      <c r="AB574" s="162"/>
    </row>
    <row r="575" spans="1:28" ht="15.75" x14ac:dyDescent="0.25">
      <c r="A575" s="162"/>
      <c r="B575" s="16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73"/>
      <c r="Z575" s="173"/>
      <c r="AA575" s="173"/>
      <c r="AB575" s="162"/>
    </row>
    <row r="576" spans="1:28" ht="15.75" x14ac:dyDescent="0.25">
      <c r="A576" s="162"/>
      <c r="B576" s="16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73"/>
      <c r="Z576" s="173"/>
      <c r="AA576" s="173"/>
      <c r="AB576" s="162"/>
    </row>
    <row r="577" spans="1:28" ht="15.75" x14ac:dyDescent="0.25">
      <c r="A577" s="162"/>
      <c r="B577" s="16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73"/>
      <c r="Z577" s="173"/>
      <c r="AA577" s="173"/>
      <c r="AB577" s="162"/>
    </row>
    <row r="578" spans="1:28" ht="15.75" x14ac:dyDescent="0.25">
      <c r="A578" s="162"/>
      <c r="B578" s="16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73"/>
      <c r="Z578" s="173"/>
      <c r="AA578" s="173"/>
      <c r="AB578" s="162"/>
    </row>
    <row r="579" spans="1:28" ht="15.75" x14ac:dyDescent="0.25">
      <c r="A579" s="162"/>
      <c r="B579" s="16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73"/>
      <c r="Z579" s="173"/>
      <c r="AA579" s="173"/>
      <c r="AB579" s="162"/>
    </row>
    <row r="580" spans="1:28" ht="15.75" x14ac:dyDescent="0.25">
      <c r="A580" s="162"/>
      <c r="B580" s="16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73"/>
      <c r="Z580" s="173"/>
      <c r="AA580" s="173"/>
      <c r="AB580" s="162"/>
    </row>
    <row r="581" spans="1:28" ht="15.75" x14ac:dyDescent="0.25">
      <c r="A581" s="162"/>
      <c r="B581" s="16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73"/>
      <c r="Z581" s="173"/>
      <c r="AA581" s="173"/>
      <c r="AB581" s="162"/>
    </row>
    <row r="582" spans="1:28" ht="15.75" x14ac:dyDescent="0.25">
      <c r="A582" s="162"/>
      <c r="B582" s="16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73"/>
      <c r="Z582" s="173"/>
      <c r="AA582" s="173"/>
      <c r="AB582" s="162"/>
    </row>
    <row r="583" spans="1:28" ht="15.75" x14ac:dyDescent="0.25">
      <c r="A583" s="162"/>
      <c r="B583" s="16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73"/>
      <c r="Z583" s="173"/>
      <c r="AA583" s="173"/>
      <c r="AB583" s="162"/>
    </row>
    <row r="584" spans="1:28" ht="15.75" x14ac:dyDescent="0.25">
      <c r="A584" s="162"/>
      <c r="B584" s="16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73"/>
      <c r="Z584" s="173"/>
      <c r="AA584" s="173"/>
      <c r="AB584" s="162"/>
    </row>
    <row r="585" spans="1:28" ht="15.75" x14ac:dyDescent="0.25">
      <c r="A585" s="162"/>
      <c r="B585" s="16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73"/>
      <c r="Z585" s="173"/>
      <c r="AA585" s="173"/>
      <c r="AB585" s="162"/>
    </row>
    <row r="586" spans="1:28" ht="15.75" x14ac:dyDescent="0.25">
      <c r="A586" s="162"/>
      <c r="B586" s="16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73"/>
      <c r="Z586" s="173"/>
      <c r="AA586" s="173"/>
      <c r="AB586" s="162"/>
    </row>
    <row r="587" spans="1:28" ht="15.75" x14ac:dyDescent="0.25">
      <c r="A587" s="162"/>
      <c r="B587" s="16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73"/>
      <c r="Z587" s="173"/>
      <c r="AA587" s="173"/>
      <c r="AB587" s="162"/>
    </row>
    <row r="588" spans="1:28" ht="15.75" x14ac:dyDescent="0.25">
      <c r="A588" s="162"/>
      <c r="B588" s="16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73"/>
      <c r="Z588" s="173"/>
      <c r="AA588" s="173"/>
      <c r="AB588" s="162"/>
    </row>
    <row r="589" spans="1:28" ht="15.75" x14ac:dyDescent="0.25">
      <c r="A589" s="162"/>
      <c r="B589" s="16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73"/>
      <c r="Z589" s="173"/>
      <c r="AA589" s="173"/>
      <c r="AB589" s="162"/>
    </row>
    <row r="590" spans="1:28" ht="15.75" x14ac:dyDescent="0.25">
      <c r="A590" s="162"/>
      <c r="B590" s="16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73"/>
      <c r="Z590" s="173"/>
      <c r="AA590" s="173"/>
      <c r="AB590" s="162"/>
    </row>
    <row r="591" spans="1:28" ht="15.75" x14ac:dyDescent="0.25">
      <c r="A591" s="162"/>
      <c r="B591" s="16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73"/>
      <c r="Z591" s="173"/>
      <c r="AA591" s="173"/>
      <c r="AB591" s="162"/>
    </row>
    <row r="592" spans="1:28" ht="15.75" x14ac:dyDescent="0.25">
      <c r="A592" s="162"/>
      <c r="B592" s="16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73"/>
      <c r="Z592" s="173"/>
      <c r="AA592" s="173"/>
      <c r="AB592" s="162"/>
    </row>
    <row r="593" spans="1:28" ht="15.75" x14ac:dyDescent="0.25">
      <c r="A593" s="162"/>
      <c r="B593" s="16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73"/>
      <c r="Z593" s="173"/>
      <c r="AA593" s="173"/>
      <c r="AB593" s="162"/>
    </row>
    <row r="594" spans="1:28" ht="15.75" x14ac:dyDescent="0.25">
      <c r="A594" s="162"/>
      <c r="B594" s="16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73"/>
      <c r="Z594" s="173"/>
      <c r="AA594" s="173"/>
      <c r="AB594" s="162"/>
    </row>
    <row r="595" spans="1:28" ht="15.75" x14ac:dyDescent="0.25">
      <c r="A595" s="162"/>
      <c r="B595" s="16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73"/>
      <c r="Z595" s="173"/>
      <c r="AA595" s="173"/>
      <c r="AB595" s="162"/>
    </row>
    <row r="596" spans="1:28" ht="15.75" x14ac:dyDescent="0.25">
      <c r="A596" s="162"/>
      <c r="B596" s="16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73"/>
      <c r="Z596" s="173"/>
      <c r="AA596" s="173"/>
      <c r="AB596" s="162"/>
    </row>
    <row r="597" spans="1:28" ht="15.75" x14ac:dyDescent="0.25">
      <c r="A597" s="162"/>
      <c r="B597" s="16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73"/>
      <c r="Z597" s="173"/>
      <c r="AA597" s="173"/>
      <c r="AB597" s="162"/>
    </row>
    <row r="598" spans="1:28" ht="15.75" x14ac:dyDescent="0.25">
      <c r="A598" s="162"/>
      <c r="B598" s="16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73"/>
      <c r="Z598" s="173"/>
      <c r="AA598" s="173"/>
      <c r="AB598" s="162"/>
    </row>
    <row r="599" spans="1:28" ht="15.75" x14ac:dyDescent="0.25">
      <c r="A599" s="162"/>
      <c r="B599" s="16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73"/>
      <c r="Z599" s="173"/>
      <c r="AA599" s="173"/>
      <c r="AB599" s="162"/>
    </row>
    <row r="600" spans="1:28" ht="15.75" x14ac:dyDescent="0.25">
      <c r="A600" s="162"/>
      <c r="B600" s="16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73"/>
      <c r="Z600" s="173"/>
      <c r="AA600" s="173"/>
      <c r="AB600" s="162"/>
    </row>
    <row r="601" spans="1:28" ht="15.75" x14ac:dyDescent="0.25">
      <c r="A601" s="162"/>
      <c r="B601" s="16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73"/>
      <c r="Z601" s="173"/>
      <c r="AA601" s="173"/>
      <c r="AB601" s="162"/>
    </row>
    <row r="602" spans="1:28" ht="15.75" x14ac:dyDescent="0.25">
      <c r="A602" s="162"/>
      <c r="B602" s="16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73"/>
      <c r="Z602" s="173"/>
      <c r="AA602" s="173"/>
      <c r="AB602" s="162"/>
    </row>
    <row r="603" spans="1:28" ht="15.75" x14ac:dyDescent="0.25">
      <c r="A603" s="162"/>
      <c r="B603" s="16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73"/>
      <c r="Z603" s="173"/>
      <c r="AA603" s="173"/>
      <c r="AB603" s="162"/>
    </row>
    <row r="604" spans="1:28" ht="15.75" x14ac:dyDescent="0.25">
      <c r="A604" s="162"/>
      <c r="B604" s="16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73"/>
      <c r="Z604" s="173"/>
      <c r="AA604" s="173"/>
      <c r="AB604" s="162"/>
    </row>
    <row r="605" spans="1:28" ht="15.75" x14ac:dyDescent="0.25">
      <c r="A605" s="162"/>
      <c r="B605" s="16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73"/>
      <c r="Z605" s="173"/>
      <c r="AA605" s="173"/>
      <c r="AB605" s="162"/>
    </row>
    <row r="606" spans="1:28" ht="15.75" x14ac:dyDescent="0.25">
      <c r="A606" s="162"/>
      <c r="B606" s="16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73"/>
      <c r="Z606" s="173"/>
      <c r="AA606" s="173"/>
      <c r="AB606" s="162"/>
    </row>
    <row r="607" spans="1:28" ht="15.75" x14ac:dyDescent="0.25">
      <c r="A607" s="162"/>
      <c r="B607" s="16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73"/>
      <c r="Z607" s="173"/>
      <c r="AA607" s="173"/>
      <c r="AB607" s="162"/>
    </row>
    <row r="608" spans="1:28" ht="15.75" x14ac:dyDescent="0.25">
      <c r="A608" s="162"/>
      <c r="B608" s="16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73"/>
      <c r="Z608" s="173"/>
      <c r="AA608" s="173"/>
      <c r="AB608" s="162"/>
    </row>
    <row r="609" spans="1:28" ht="15.75" x14ac:dyDescent="0.25">
      <c r="A609" s="162"/>
      <c r="B609" s="16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73"/>
      <c r="Z609" s="173"/>
      <c r="AA609" s="173"/>
      <c r="AB609" s="162"/>
    </row>
    <row r="610" spans="1:28" ht="15.75" x14ac:dyDescent="0.25">
      <c r="A610" s="162"/>
      <c r="B610" s="16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73"/>
      <c r="Z610" s="173"/>
      <c r="AA610" s="173"/>
      <c r="AB610" s="162"/>
    </row>
    <row r="611" spans="1:28" ht="15.75" x14ac:dyDescent="0.25">
      <c r="A611" s="162"/>
      <c r="B611" s="16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73"/>
      <c r="Z611" s="173"/>
      <c r="AA611" s="173"/>
      <c r="AB611" s="162"/>
    </row>
    <row r="612" spans="1:28" ht="15.75" x14ac:dyDescent="0.25">
      <c r="A612" s="162"/>
      <c r="B612" s="16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73"/>
      <c r="Z612" s="173"/>
      <c r="AA612" s="173"/>
      <c r="AB612" s="162"/>
    </row>
    <row r="613" spans="1:28" ht="15.75" x14ac:dyDescent="0.25">
      <c r="A613" s="162"/>
      <c r="B613" s="16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73"/>
      <c r="Z613" s="173"/>
      <c r="AA613" s="173"/>
      <c r="AB613" s="162"/>
    </row>
    <row r="614" spans="1:28" ht="15.75" x14ac:dyDescent="0.25">
      <c r="A614" s="162"/>
      <c r="B614" s="16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73"/>
      <c r="Z614" s="173"/>
      <c r="AA614" s="173"/>
      <c r="AB614" s="162"/>
    </row>
    <row r="615" spans="1:28" ht="15.75" x14ac:dyDescent="0.25">
      <c r="A615" s="162"/>
      <c r="B615" s="16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73"/>
      <c r="Z615" s="173"/>
      <c r="AA615" s="173"/>
      <c r="AB615" s="162"/>
    </row>
    <row r="616" spans="1:28" ht="15.75" x14ac:dyDescent="0.25">
      <c r="A616" s="162"/>
      <c r="B616" s="16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73"/>
      <c r="Z616" s="173"/>
      <c r="AA616" s="173"/>
      <c r="AB616" s="162"/>
    </row>
    <row r="617" spans="1:28" ht="15.75" x14ac:dyDescent="0.25">
      <c r="A617" s="162"/>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73"/>
      <c r="Z617" s="173"/>
      <c r="AA617" s="173"/>
      <c r="AB617" s="162"/>
    </row>
    <row r="618" spans="1:28" ht="15.75" x14ac:dyDescent="0.25">
      <c r="A618" s="162"/>
      <c r="B618" s="16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73"/>
      <c r="Z618" s="173"/>
      <c r="AA618" s="173"/>
      <c r="AB618" s="162"/>
    </row>
    <row r="619" spans="1:28" ht="15.75" x14ac:dyDescent="0.25">
      <c r="A619" s="162"/>
      <c r="B619" s="16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73"/>
      <c r="Z619" s="173"/>
      <c r="AA619" s="173"/>
      <c r="AB619" s="162"/>
    </row>
    <row r="620" spans="1:28" ht="15.75" x14ac:dyDescent="0.25">
      <c r="A620" s="162"/>
      <c r="B620" s="16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73"/>
      <c r="Z620" s="173"/>
      <c r="AA620" s="173"/>
      <c r="AB620" s="162"/>
    </row>
    <row r="621" spans="1:28" ht="15.75" x14ac:dyDescent="0.25">
      <c r="A621" s="162"/>
      <c r="B621" s="16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73"/>
      <c r="Z621" s="173"/>
      <c r="AA621" s="173"/>
      <c r="AB621" s="162"/>
    </row>
    <row r="622" spans="1:28" ht="15.75" x14ac:dyDescent="0.25">
      <c r="A622" s="162"/>
      <c r="B622" s="16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73"/>
      <c r="Z622" s="173"/>
      <c r="AA622" s="173"/>
      <c r="AB622" s="162"/>
    </row>
    <row r="623" spans="1:28" ht="15.75" x14ac:dyDescent="0.25">
      <c r="A623" s="162"/>
      <c r="B623" s="16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73"/>
      <c r="Z623" s="173"/>
      <c r="AA623" s="173"/>
      <c r="AB623" s="162"/>
    </row>
    <row r="624" spans="1:28" ht="15.75" x14ac:dyDescent="0.25">
      <c r="A624" s="162"/>
      <c r="B624" s="16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73"/>
      <c r="Z624" s="173"/>
      <c r="AA624" s="173"/>
      <c r="AB624" s="162"/>
    </row>
    <row r="625" spans="1:28" ht="15.75" x14ac:dyDescent="0.25">
      <c r="A625" s="162"/>
      <c r="B625" s="16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73"/>
      <c r="Z625" s="173"/>
      <c r="AA625" s="173"/>
      <c r="AB625" s="162"/>
    </row>
    <row r="626" spans="1:28" ht="15.75" x14ac:dyDescent="0.25">
      <c r="A626" s="162"/>
      <c r="B626" s="16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73"/>
      <c r="Z626" s="173"/>
      <c r="AA626" s="173"/>
      <c r="AB626" s="162"/>
    </row>
    <row r="627" spans="1:28" ht="15.75" x14ac:dyDescent="0.25">
      <c r="A627" s="162"/>
      <c r="B627" s="16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73"/>
      <c r="Z627" s="173"/>
      <c r="AA627" s="173"/>
      <c r="AB627" s="162"/>
    </row>
    <row r="628" spans="1:28" ht="15.75" x14ac:dyDescent="0.25">
      <c r="A628" s="162"/>
      <c r="B628" s="16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73"/>
      <c r="Z628" s="173"/>
      <c r="AA628" s="173"/>
      <c r="AB628" s="162"/>
    </row>
    <row r="629" spans="1:28" ht="15.75" x14ac:dyDescent="0.25">
      <c r="A629" s="162"/>
      <c r="B629" s="16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73"/>
      <c r="Z629" s="173"/>
      <c r="AA629" s="173"/>
      <c r="AB629" s="162"/>
    </row>
    <row r="630" spans="1:28" ht="15.75" x14ac:dyDescent="0.25">
      <c r="A630" s="162"/>
      <c r="B630" s="16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73"/>
      <c r="Z630" s="173"/>
      <c r="AA630" s="173"/>
      <c r="AB630" s="162"/>
    </row>
    <row r="631" spans="1:28" ht="15.75" x14ac:dyDescent="0.25">
      <c r="A631" s="162"/>
      <c r="B631" s="16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73"/>
      <c r="Z631" s="173"/>
      <c r="AA631" s="173"/>
      <c r="AB631" s="162"/>
    </row>
    <row r="632" spans="1:28" ht="15.75" x14ac:dyDescent="0.25">
      <c r="A632" s="162"/>
      <c r="B632" s="162"/>
      <c r="C632" s="162"/>
      <c r="D632" s="162"/>
      <c r="E632" s="162"/>
      <c r="F632" s="162"/>
      <c r="G632" s="162"/>
      <c r="H632" s="162"/>
      <c r="I632" s="162"/>
      <c r="J632" s="162"/>
      <c r="K632" s="162"/>
      <c r="L632" s="162"/>
      <c r="M632" s="162"/>
      <c r="N632" s="162"/>
      <c r="O632" s="162"/>
      <c r="P632" s="162"/>
      <c r="Q632" s="162"/>
      <c r="R632" s="162"/>
      <c r="S632" s="162"/>
      <c r="T632" s="162"/>
      <c r="U632" s="162"/>
      <c r="V632" s="162"/>
      <c r="W632" s="162"/>
      <c r="X632" s="162"/>
      <c r="Y632" s="173"/>
      <c r="Z632" s="173"/>
      <c r="AA632" s="173"/>
      <c r="AB632" s="162"/>
    </row>
    <row r="633" spans="1:28" ht="15.75" x14ac:dyDescent="0.25">
      <c r="A633" s="162"/>
      <c r="B633" s="162"/>
      <c r="C633" s="162"/>
      <c r="D633" s="162"/>
      <c r="E633" s="162"/>
      <c r="F633" s="162"/>
      <c r="G633" s="162"/>
      <c r="H633" s="162"/>
      <c r="I633" s="162"/>
      <c r="J633" s="162"/>
      <c r="K633" s="162"/>
      <c r="L633" s="162"/>
      <c r="M633" s="162"/>
      <c r="N633" s="162"/>
      <c r="O633" s="162"/>
      <c r="P633" s="162"/>
      <c r="Q633" s="162"/>
      <c r="R633" s="162"/>
      <c r="S633" s="162"/>
      <c r="T633" s="162"/>
      <c r="U633" s="162"/>
      <c r="V633" s="162"/>
      <c r="W633" s="162"/>
      <c r="X633" s="162"/>
      <c r="Y633" s="173"/>
      <c r="Z633" s="173"/>
      <c r="AA633" s="173"/>
      <c r="AB633" s="162"/>
    </row>
    <row r="634" spans="1:28" ht="15.75" x14ac:dyDescent="0.25">
      <c r="A634" s="162"/>
      <c r="B634" s="162"/>
      <c r="C634" s="162"/>
      <c r="D634" s="162"/>
      <c r="E634" s="162"/>
      <c r="F634" s="162"/>
      <c r="G634" s="162"/>
      <c r="H634" s="162"/>
      <c r="I634" s="162"/>
      <c r="J634" s="162"/>
      <c r="K634" s="162"/>
      <c r="L634" s="162"/>
      <c r="M634" s="162"/>
      <c r="N634" s="162"/>
      <c r="O634" s="162"/>
      <c r="P634" s="162"/>
      <c r="Q634" s="162"/>
      <c r="R634" s="162"/>
      <c r="S634" s="162"/>
      <c r="T634" s="162"/>
      <c r="U634" s="162"/>
      <c r="V634" s="162"/>
      <c r="W634" s="162"/>
      <c r="X634" s="162"/>
      <c r="Y634" s="173"/>
      <c r="Z634" s="173"/>
      <c r="AA634" s="173"/>
      <c r="AB634" s="162"/>
    </row>
    <row r="635" spans="1:28" ht="15.75" x14ac:dyDescent="0.25">
      <c r="A635" s="162"/>
      <c r="B635" s="162"/>
      <c r="C635" s="162"/>
      <c r="D635" s="162"/>
      <c r="E635" s="162"/>
      <c r="F635" s="162"/>
      <c r="G635" s="162"/>
      <c r="H635" s="162"/>
      <c r="I635" s="162"/>
      <c r="J635" s="162"/>
      <c r="K635" s="162"/>
      <c r="L635" s="162"/>
      <c r="M635" s="162"/>
      <c r="N635" s="162"/>
      <c r="O635" s="162"/>
      <c r="P635" s="162"/>
      <c r="Q635" s="162"/>
      <c r="R635" s="162"/>
      <c r="S635" s="162"/>
      <c r="T635" s="162"/>
      <c r="U635" s="162"/>
      <c r="V635" s="162"/>
      <c r="W635" s="162"/>
      <c r="X635" s="162"/>
      <c r="Y635" s="173"/>
      <c r="Z635" s="173"/>
      <c r="AA635" s="173"/>
      <c r="AB635" s="162"/>
    </row>
    <row r="636" spans="1:28" ht="15.75" x14ac:dyDescent="0.25">
      <c r="A636" s="162"/>
      <c r="B636" s="162"/>
      <c r="C636" s="162"/>
      <c r="D636" s="162"/>
      <c r="E636" s="162"/>
      <c r="F636" s="162"/>
      <c r="G636" s="162"/>
      <c r="H636" s="162"/>
      <c r="I636" s="162"/>
      <c r="J636" s="162"/>
      <c r="K636" s="162"/>
      <c r="L636" s="162"/>
      <c r="M636" s="162"/>
      <c r="N636" s="162"/>
      <c r="O636" s="162"/>
      <c r="P636" s="162"/>
      <c r="Q636" s="162"/>
      <c r="R636" s="162"/>
      <c r="S636" s="162"/>
      <c r="T636" s="162"/>
      <c r="U636" s="162"/>
      <c r="V636" s="162"/>
      <c r="W636" s="162"/>
      <c r="X636" s="162"/>
      <c r="Y636" s="173"/>
      <c r="Z636" s="173"/>
      <c r="AA636" s="173"/>
      <c r="AB636" s="162"/>
    </row>
    <row r="637" spans="1:28" ht="15.75" x14ac:dyDescent="0.25">
      <c r="A637" s="162"/>
      <c r="B637" s="162"/>
      <c r="C637" s="162"/>
      <c r="D637" s="162"/>
      <c r="E637" s="162"/>
      <c r="F637" s="162"/>
      <c r="G637" s="162"/>
      <c r="H637" s="162"/>
      <c r="I637" s="162"/>
      <c r="J637" s="162"/>
      <c r="K637" s="162"/>
      <c r="L637" s="162"/>
      <c r="M637" s="162"/>
      <c r="N637" s="162"/>
      <c r="O637" s="162"/>
      <c r="P637" s="162"/>
      <c r="Q637" s="162"/>
      <c r="R637" s="162"/>
      <c r="S637" s="162"/>
      <c r="T637" s="162"/>
      <c r="U637" s="162"/>
      <c r="V637" s="162"/>
      <c r="W637" s="162"/>
      <c r="X637" s="162"/>
      <c r="Y637" s="173"/>
      <c r="Z637" s="173"/>
      <c r="AA637" s="173"/>
      <c r="AB637" s="162"/>
    </row>
    <row r="638" spans="1:28" ht="15.75" x14ac:dyDescent="0.25">
      <c r="A638" s="162"/>
      <c r="B638" s="162"/>
      <c r="C638" s="162"/>
      <c r="D638" s="162"/>
      <c r="E638" s="162"/>
      <c r="F638" s="162"/>
      <c r="G638" s="162"/>
      <c r="H638" s="162"/>
      <c r="I638" s="162"/>
      <c r="J638" s="162"/>
      <c r="K638" s="162"/>
      <c r="L638" s="162"/>
      <c r="M638" s="162"/>
      <c r="N638" s="162"/>
      <c r="O638" s="162"/>
      <c r="P638" s="162"/>
      <c r="Q638" s="162"/>
      <c r="R638" s="162"/>
      <c r="S638" s="162"/>
      <c r="T638" s="162"/>
      <c r="U638" s="162"/>
      <c r="V638" s="162"/>
      <c r="W638" s="162"/>
      <c r="X638" s="162"/>
      <c r="Y638" s="173"/>
      <c r="Z638" s="173"/>
      <c r="AA638" s="173"/>
      <c r="AB638" s="162"/>
    </row>
    <row r="639" spans="1:28" ht="15.75" x14ac:dyDescent="0.25">
      <c r="A639" s="162"/>
      <c r="B639" s="162"/>
      <c r="C639" s="162"/>
      <c r="D639" s="162"/>
      <c r="E639" s="162"/>
      <c r="F639" s="162"/>
      <c r="G639" s="162"/>
      <c r="H639" s="162"/>
      <c r="I639" s="162"/>
      <c r="J639" s="162"/>
      <c r="K639" s="162"/>
      <c r="L639" s="162"/>
      <c r="M639" s="162"/>
      <c r="N639" s="162"/>
      <c r="O639" s="162"/>
      <c r="P639" s="162"/>
      <c r="Q639" s="162"/>
      <c r="R639" s="162"/>
      <c r="S639" s="162"/>
      <c r="T639" s="162"/>
      <c r="U639" s="162"/>
      <c r="V639" s="162"/>
      <c r="W639" s="162"/>
      <c r="X639" s="162"/>
      <c r="Y639" s="173"/>
      <c r="Z639" s="173"/>
      <c r="AA639" s="173"/>
      <c r="AB639" s="162"/>
    </row>
    <row r="640" spans="1:28" ht="15.75" x14ac:dyDescent="0.25">
      <c r="A640" s="162"/>
      <c r="B640" s="162"/>
      <c r="C640" s="162"/>
      <c r="D640" s="162"/>
      <c r="E640" s="162"/>
      <c r="F640" s="162"/>
      <c r="G640" s="162"/>
      <c r="H640" s="162"/>
      <c r="I640" s="162"/>
      <c r="J640" s="162"/>
      <c r="K640" s="162"/>
      <c r="L640" s="162"/>
      <c r="M640" s="162"/>
      <c r="N640" s="162"/>
      <c r="O640" s="162"/>
      <c r="P640" s="162"/>
      <c r="Q640" s="162"/>
      <c r="R640" s="162"/>
      <c r="S640" s="162"/>
      <c r="T640" s="162"/>
      <c r="U640" s="162"/>
      <c r="V640" s="162"/>
      <c r="W640" s="162"/>
      <c r="X640" s="162"/>
      <c r="Y640" s="173"/>
      <c r="Z640" s="173"/>
      <c r="AA640" s="173"/>
      <c r="AB640" s="162"/>
    </row>
    <row r="641" spans="1:28" ht="15.75" x14ac:dyDescent="0.25">
      <c r="A641" s="162"/>
      <c r="B641" s="162"/>
      <c r="C641" s="162"/>
      <c r="D641" s="162"/>
      <c r="E641" s="162"/>
      <c r="F641" s="162"/>
      <c r="G641" s="162"/>
      <c r="H641" s="162"/>
      <c r="I641" s="162"/>
      <c r="J641" s="162"/>
      <c r="K641" s="162"/>
      <c r="L641" s="162"/>
      <c r="M641" s="162"/>
      <c r="N641" s="162"/>
      <c r="O641" s="162"/>
      <c r="P641" s="162"/>
      <c r="Q641" s="162"/>
      <c r="R641" s="162"/>
      <c r="S641" s="162"/>
      <c r="T641" s="162"/>
      <c r="U641" s="162"/>
      <c r="V641" s="162"/>
      <c r="W641" s="162"/>
      <c r="X641" s="162"/>
      <c r="Y641" s="173"/>
      <c r="Z641" s="173"/>
      <c r="AA641" s="173"/>
      <c r="AB641" s="162"/>
    </row>
    <row r="642" spans="1:28" ht="15.75" x14ac:dyDescent="0.25">
      <c r="A642" s="162"/>
      <c r="B642" s="162"/>
      <c r="C642" s="162"/>
      <c r="D642" s="162"/>
      <c r="E642" s="162"/>
      <c r="F642" s="162"/>
      <c r="G642" s="162"/>
      <c r="H642" s="162"/>
      <c r="I642" s="162"/>
      <c r="J642" s="162"/>
      <c r="K642" s="162"/>
      <c r="L642" s="162"/>
      <c r="M642" s="162"/>
      <c r="N642" s="162"/>
      <c r="O642" s="162"/>
      <c r="P642" s="162"/>
      <c r="Q642" s="162"/>
      <c r="R642" s="162"/>
      <c r="S642" s="162"/>
      <c r="T642" s="162"/>
      <c r="U642" s="162"/>
      <c r="V642" s="162"/>
      <c r="W642" s="162"/>
      <c r="X642" s="162"/>
      <c r="Y642" s="173"/>
      <c r="Z642" s="173"/>
      <c r="AA642" s="173"/>
      <c r="AB642" s="162"/>
    </row>
    <row r="643" spans="1:28" ht="15.75" x14ac:dyDescent="0.25">
      <c r="A643" s="162"/>
      <c r="B643" s="162"/>
      <c r="C643" s="162"/>
      <c r="D643" s="162"/>
      <c r="E643" s="162"/>
      <c r="F643" s="162"/>
      <c r="G643" s="162"/>
      <c r="H643" s="162"/>
      <c r="I643" s="162"/>
      <c r="J643" s="162"/>
      <c r="K643" s="162"/>
      <c r="L643" s="162"/>
      <c r="M643" s="162"/>
      <c r="N643" s="162"/>
      <c r="O643" s="162"/>
      <c r="P643" s="162"/>
      <c r="Q643" s="162"/>
      <c r="R643" s="162"/>
      <c r="S643" s="162"/>
      <c r="T643" s="162"/>
      <c r="U643" s="162"/>
      <c r="V643" s="162"/>
      <c r="W643" s="162"/>
      <c r="X643" s="162"/>
      <c r="Y643" s="173"/>
      <c r="Z643" s="173"/>
      <c r="AA643" s="173"/>
      <c r="AB643" s="162"/>
    </row>
    <row r="644" spans="1:28" ht="15.75" x14ac:dyDescent="0.25">
      <c r="A644" s="162"/>
      <c r="B644" s="162"/>
      <c r="C644" s="162"/>
      <c r="D644" s="162"/>
      <c r="E644" s="162"/>
      <c r="F644" s="162"/>
      <c r="G644" s="162"/>
      <c r="H644" s="162"/>
      <c r="I644" s="162"/>
      <c r="J644" s="162"/>
      <c r="K644" s="162"/>
      <c r="L644" s="162"/>
      <c r="M644" s="162"/>
      <c r="N644" s="162"/>
      <c r="O644" s="162"/>
      <c r="P644" s="162"/>
      <c r="Q644" s="162"/>
      <c r="R644" s="162"/>
      <c r="S644" s="162"/>
      <c r="T644" s="162"/>
      <c r="U644" s="162"/>
      <c r="V644" s="162"/>
      <c r="W644" s="162"/>
      <c r="X644" s="162"/>
      <c r="Y644" s="173"/>
      <c r="Z644" s="173"/>
      <c r="AA644" s="173"/>
      <c r="AB644" s="162"/>
    </row>
    <row r="645" spans="1:28" ht="15.75" x14ac:dyDescent="0.25">
      <c r="A645" s="162"/>
      <c r="B645" s="162"/>
      <c r="C645" s="162"/>
      <c r="D645" s="162"/>
      <c r="E645" s="162"/>
      <c r="F645" s="162"/>
      <c r="G645" s="162"/>
      <c r="H645" s="162"/>
      <c r="I645" s="162"/>
      <c r="J645" s="162"/>
      <c r="K645" s="162"/>
      <c r="L645" s="162"/>
      <c r="M645" s="162"/>
      <c r="N645" s="162"/>
      <c r="O645" s="162"/>
      <c r="P645" s="162"/>
      <c r="Q645" s="162"/>
      <c r="R645" s="162"/>
      <c r="S645" s="162"/>
      <c r="T645" s="162"/>
      <c r="U645" s="162"/>
      <c r="V645" s="162"/>
      <c r="W645" s="162"/>
      <c r="X645" s="162"/>
      <c r="Y645" s="173"/>
      <c r="Z645" s="173"/>
      <c r="AA645" s="173"/>
      <c r="AB645" s="162"/>
    </row>
    <row r="646" spans="1:28" ht="15.75" x14ac:dyDescent="0.25">
      <c r="A646" s="162"/>
      <c r="B646" s="162"/>
      <c r="C646" s="162"/>
      <c r="D646" s="162"/>
      <c r="E646" s="162"/>
      <c r="F646" s="162"/>
      <c r="G646" s="162"/>
      <c r="H646" s="162"/>
      <c r="I646" s="162"/>
      <c r="J646" s="162"/>
      <c r="K646" s="162"/>
      <c r="L646" s="162"/>
      <c r="M646" s="162"/>
      <c r="N646" s="162"/>
      <c r="O646" s="162"/>
      <c r="P646" s="162"/>
      <c r="Q646" s="162"/>
      <c r="R646" s="162"/>
      <c r="S646" s="162"/>
      <c r="T646" s="162"/>
      <c r="U646" s="162"/>
      <c r="V646" s="162"/>
      <c r="W646" s="162"/>
      <c r="X646" s="162"/>
      <c r="Y646" s="173"/>
      <c r="Z646" s="173"/>
      <c r="AA646" s="173"/>
      <c r="AB646" s="162"/>
    </row>
    <row r="647" spans="1:28" ht="15.75" x14ac:dyDescent="0.25">
      <c r="A647" s="162"/>
      <c r="B647" s="162"/>
      <c r="C647" s="162"/>
      <c r="D647" s="162"/>
      <c r="E647" s="162"/>
      <c r="F647" s="162"/>
      <c r="G647" s="162"/>
      <c r="H647" s="162"/>
      <c r="I647" s="162"/>
      <c r="J647" s="162"/>
      <c r="K647" s="162"/>
      <c r="L647" s="162"/>
      <c r="M647" s="162"/>
      <c r="N647" s="162"/>
      <c r="O647" s="162"/>
      <c r="P647" s="162"/>
      <c r="Q647" s="162"/>
      <c r="R647" s="162"/>
      <c r="S647" s="162"/>
      <c r="T647" s="162"/>
      <c r="U647" s="162"/>
      <c r="V647" s="162"/>
      <c r="W647" s="162"/>
      <c r="X647" s="162"/>
      <c r="Y647" s="173"/>
      <c r="Z647" s="173"/>
      <c r="AA647" s="173"/>
      <c r="AB647" s="162"/>
    </row>
    <row r="648" spans="1:28" ht="15.75" x14ac:dyDescent="0.25">
      <c r="A648" s="162"/>
      <c r="B648" s="162"/>
      <c r="C648" s="162"/>
      <c r="D648" s="162"/>
      <c r="E648" s="162"/>
      <c r="F648" s="162"/>
      <c r="G648" s="162"/>
      <c r="H648" s="162"/>
      <c r="I648" s="162"/>
      <c r="J648" s="162"/>
      <c r="K648" s="162"/>
      <c r="L648" s="162"/>
      <c r="M648" s="162"/>
      <c r="N648" s="162"/>
      <c r="O648" s="162"/>
      <c r="P648" s="162"/>
      <c r="Q648" s="162"/>
      <c r="R648" s="162"/>
      <c r="S648" s="162"/>
      <c r="T648" s="162"/>
      <c r="U648" s="162"/>
      <c r="V648" s="162"/>
      <c r="W648" s="162"/>
      <c r="X648" s="162"/>
      <c r="Y648" s="173"/>
      <c r="Z648" s="173"/>
      <c r="AA648" s="173"/>
      <c r="AB648" s="162"/>
    </row>
    <row r="649" spans="1:28" ht="15.75" x14ac:dyDescent="0.25">
      <c r="A649" s="162"/>
      <c r="B649" s="162"/>
      <c r="C649" s="162"/>
      <c r="D649" s="162"/>
      <c r="E649" s="162"/>
      <c r="F649" s="162"/>
      <c r="G649" s="162"/>
      <c r="H649" s="162"/>
      <c r="I649" s="162"/>
      <c r="J649" s="162"/>
      <c r="K649" s="162"/>
      <c r="L649" s="162"/>
      <c r="M649" s="162"/>
      <c r="N649" s="162"/>
      <c r="O649" s="162"/>
      <c r="P649" s="162"/>
      <c r="Q649" s="162"/>
      <c r="R649" s="162"/>
      <c r="S649" s="162"/>
      <c r="T649" s="162"/>
      <c r="U649" s="162"/>
      <c r="V649" s="162"/>
      <c r="W649" s="162"/>
      <c r="X649" s="162"/>
      <c r="Y649" s="173"/>
      <c r="Z649" s="173"/>
      <c r="AA649" s="173"/>
      <c r="AB649" s="162"/>
    </row>
    <row r="650" spans="1:28" ht="15.75" x14ac:dyDescent="0.25">
      <c r="A650" s="162"/>
      <c r="B650" s="162"/>
      <c r="C650" s="162"/>
      <c r="D650" s="162"/>
      <c r="E650" s="162"/>
      <c r="F650" s="162"/>
      <c r="G650" s="162"/>
      <c r="H650" s="162"/>
      <c r="I650" s="162"/>
      <c r="J650" s="162"/>
      <c r="K650" s="162"/>
      <c r="L650" s="162"/>
      <c r="M650" s="162"/>
      <c r="N650" s="162"/>
      <c r="O650" s="162"/>
      <c r="P650" s="162"/>
      <c r="Q650" s="162"/>
      <c r="R650" s="162"/>
      <c r="S650" s="162"/>
      <c r="T650" s="162"/>
      <c r="U650" s="162"/>
      <c r="V650" s="162"/>
      <c r="W650" s="162"/>
      <c r="X650" s="162"/>
      <c r="Y650" s="173"/>
      <c r="Z650" s="173"/>
      <c r="AA650" s="173"/>
      <c r="AB650" s="162"/>
    </row>
    <row r="651" spans="1:28" ht="15.75" x14ac:dyDescent="0.25">
      <c r="A651" s="162"/>
      <c r="B651" s="162"/>
      <c r="C651" s="162"/>
      <c r="D651" s="162"/>
      <c r="E651" s="162"/>
      <c r="F651" s="162"/>
      <c r="G651" s="162"/>
      <c r="H651" s="162"/>
      <c r="I651" s="162"/>
      <c r="J651" s="162"/>
      <c r="K651" s="162"/>
      <c r="L651" s="162"/>
      <c r="M651" s="162"/>
      <c r="N651" s="162"/>
      <c r="O651" s="162"/>
      <c r="P651" s="162"/>
      <c r="Q651" s="162"/>
      <c r="R651" s="162"/>
      <c r="S651" s="162"/>
      <c r="T651" s="162"/>
      <c r="U651" s="162"/>
      <c r="V651" s="162"/>
      <c r="W651" s="162"/>
      <c r="X651" s="162"/>
      <c r="Y651" s="173"/>
      <c r="Z651" s="173"/>
      <c r="AA651" s="173"/>
      <c r="AB651" s="162"/>
    </row>
    <row r="652" spans="1:28" ht="15.75" x14ac:dyDescent="0.25">
      <c r="A652" s="162"/>
      <c r="B652" s="162"/>
      <c r="C652" s="162"/>
      <c r="D652" s="162"/>
      <c r="E652" s="162"/>
      <c r="F652" s="162"/>
      <c r="G652" s="162"/>
      <c r="H652" s="162"/>
      <c r="I652" s="162"/>
      <c r="J652" s="162"/>
      <c r="K652" s="162"/>
      <c r="L652" s="162"/>
      <c r="M652" s="162"/>
      <c r="N652" s="162"/>
      <c r="O652" s="162"/>
      <c r="P652" s="162"/>
      <c r="Q652" s="162"/>
      <c r="R652" s="162"/>
      <c r="S652" s="162"/>
      <c r="T652" s="162"/>
      <c r="U652" s="162"/>
      <c r="V652" s="162"/>
      <c r="W652" s="162"/>
      <c r="X652" s="162"/>
      <c r="Y652" s="173"/>
      <c r="Z652" s="173"/>
      <c r="AA652" s="173"/>
      <c r="AB652" s="162"/>
    </row>
    <row r="653" spans="1:28" ht="15.75" x14ac:dyDescent="0.25">
      <c r="A653" s="162"/>
      <c r="B653" s="162"/>
      <c r="C653" s="162"/>
      <c r="D653" s="162"/>
      <c r="E653" s="162"/>
      <c r="F653" s="162"/>
      <c r="G653" s="162"/>
      <c r="H653" s="162"/>
      <c r="I653" s="162"/>
      <c r="J653" s="162"/>
      <c r="K653" s="162"/>
      <c r="L653" s="162"/>
      <c r="M653" s="162"/>
      <c r="N653" s="162"/>
      <c r="O653" s="162"/>
      <c r="P653" s="162"/>
      <c r="Q653" s="162"/>
      <c r="R653" s="162"/>
      <c r="S653" s="162"/>
      <c r="T653" s="162"/>
      <c r="U653" s="162"/>
      <c r="V653" s="162"/>
      <c r="W653" s="162"/>
      <c r="X653" s="162"/>
      <c r="Y653" s="173"/>
      <c r="Z653" s="173"/>
      <c r="AA653" s="173"/>
      <c r="AB653" s="162"/>
    </row>
    <row r="654" spans="1:28" ht="15.75" x14ac:dyDescent="0.25">
      <c r="A654" s="162"/>
      <c r="B654" s="162"/>
      <c r="C654" s="162"/>
      <c r="D654" s="162"/>
      <c r="E654" s="162"/>
      <c r="F654" s="162"/>
      <c r="G654" s="162"/>
      <c r="H654" s="162"/>
      <c r="I654" s="162"/>
      <c r="J654" s="162"/>
      <c r="K654" s="162"/>
      <c r="L654" s="162"/>
      <c r="M654" s="162"/>
      <c r="N654" s="162"/>
      <c r="O654" s="162"/>
      <c r="P654" s="162"/>
      <c r="Q654" s="162"/>
      <c r="R654" s="162"/>
      <c r="S654" s="162"/>
      <c r="T654" s="162"/>
      <c r="U654" s="162"/>
      <c r="V654" s="162"/>
      <c r="W654" s="162"/>
      <c r="X654" s="162"/>
      <c r="Y654" s="173"/>
      <c r="Z654" s="173"/>
      <c r="AA654" s="173"/>
      <c r="AB654" s="162"/>
    </row>
    <row r="655" spans="1:28" ht="15.75" x14ac:dyDescent="0.25">
      <c r="A655" s="162"/>
      <c r="B655" s="162"/>
      <c r="C655" s="162"/>
      <c r="D655" s="162"/>
      <c r="E655" s="162"/>
      <c r="F655" s="162"/>
      <c r="G655" s="162"/>
      <c r="H655" s="162"/>
      <c r="I655" s="162"/>
      <c r="J655" s="162"/>
      <c r="K655" s="162"/>
      <c r="L655" s="162"/>
      <c r="M655" s="162"/>
      <c r="N655" s="162"/>
      <c r="O655" s="162"/>
      <c r="P655" s="162"/>
      <c r="Q655" s="162"/>
      <c r="R655" s="162"/>
      <c r="S655" s="162"/>
      <c r="T655" s="162"/>
      <c r="U655" s="162"/>
      <c r="V655" s="162"/>
      <c r="W655" s="162"/>
      <c r="X655" s="162"/>
      <c r="Y655" s="173"/>
      <c r="Z655" s="173"/>
      <c r="AA655" s="173"/>
      <c r="AB655" s="162"/>
    </row>
    <row r="656" spans="1:28" ht="15.75" x14ac:dyDescent="0.25">
      <c r="A656" s="162"/>
      <c r="B656" s="162"/>
      <c r="C656" s="162"/>
      <c r="D656" s="162"/>
      <c r="E656" s="162"/>
      <c r="F656" s="162"/>
      <c r="G656" s="162"/>
      <c r="H656" s="162"/>
      <c r="I656" s="162"/>
      <c r="J656" s="162"/>
      <c r="K656" s="162"/>
      <c r="L656" s="162"/>
      <c r="M656" s="162"/>
      <c r="N656" s="162"/>
      <c r="O656" s="162"/>
      <c r="P656" s="162"/>
      <c r="Q656" s="162"/>
      <c r="R656" s="162"/>
      <c r="S656" s="162"/>
      <c r="T656" s="162"/>
      <c r="U656" s="162"/>
      <c r="V656" s="162"/>
      <c r="W656" s="162"/>
      <c r="X656" s="162"/>
      <c r="Y656" s="173"/>
      <c r="Z656" s="173"/>
      <c r="AA656" s="173"/>
      <c r="AB656" s="162"/>
    </row>
    <row r="657" spans="1:28" ht="15.75" x14ac:dyDescent="0.25">
      <c r="A657" s="162"/>
      <c r="B657" s="162"/>
      <c r="C657" s="162"/>
      <c r="D657" s="162"/>
      <c r="E657" s="162"/>
      <c r="F657" s="162"/>
      <c r="G657" s="162"/>
      <c r="H657" s="162"/>
      <c r="I657" s="162"/>
      <c r="J657" s="162"/>
      <c r="K657" s="162"/>
      <c r="L657" s="162"/>
      <c r="M657" s="162"/>
      <c r="N657" s="162"/>
      <c r="O657" s="162"/>
      <c r="P657" s="162"/>
      <c r="Q657" s="162"/>
      <c r="R657" s="162"/>
      <c r="S657" s="162"/>
      <c r="T657" s="162"/>
      <c r="U657" s="162"/>
      <c r="V657" s="162"/>
      <c r="W657" s="162"/>
      <c r="X657" s="162"/>
      <c r="Y657" s="173"/>
      <c r="Z657" s="173"/>
      <c r="AA657" s="173"/>
      <c r="AB657" s="162"/>
    </row>
    <row r="658" spans="1:28" ht="15.75" x14ac:dyDescent="0.25">
      <c r="A658" s="162"/>
      <c r="B658" s="162"/>
      <c r="C658" s="162"/>
      <c r="D658" s="162"/>
      <c r="E658" s="162"/>
      <c r="F658" s="162"/>
      <c r="G658" s="162"/>
      <c r="H658" s="162"/>
      <c r="I658" s="162"/>
      <c r="J658" s="162"/>
      <c r="K658" s="162"/>
      <c r="L658" s="162"/>
      <c r="M658" s="162"/>
      <c r="N658" s="162"/>
      <c r="O658" s="162"/>
      <c r="P658" s="162"/>
      <c r="Q658" s="162"/>
      <c r="R658" s="162"/>
      <c r="S658" s="162"/>
      <c r="T658" s="162"/>
      <c r="U658" s="162"/>
      <c r="V658" s="162"/>
      <c r="W658" s="162"/>
      <c r="X658" s="162"/>
      <c r="Y658" s="173"/>
      <c r="Z658" s="173"/>
      <c r="AA658" s="173"/>
      <c r="AB658" s="162"/>
    </row>
    <row r="659" spans="1:28" ht="15.75" x14ac:dyDescent="0.25">
      <c r="A659" s="162"/>
      <c r="B659" s="162"/>
      <c r="C659" s="162"/>
      <c r="D659" s="162"/>
      <c r="E659" s="162"/>
      <c r="F659" s="162"/>
      <c r="G659" s="162"/>
      <c r="H659" s="162"/>
      <c r="I659" s="162"/>
      <c r="J659" s="162"/>
      <c r="K659" s="162"/>
      <c r="L659" s="162"/>
      <c r="M659" s="162"/>
      <c r="N659" s="162"/>
      <c r="O659" s="162"/>
      <c r="P659" s="162"/>
      <c r="Q659" s="162"/>
      <c r="R659" s="162"/>
      <c r="S659" s="162"/>
      <c r="T659" s="162"/>
      <c r="U659" s="162"/>
      <c r="V659" s="162"/>
      <c r="W659" s="162"/>
      <c r="X659" s="162"/>
      <c r="Y659" s="173"/>
      <c r="Z659" s="173"/>
      <c r="AA659" s="173"/>
      <c r="AB659" s="162"/>
    </row>
    <row r="660" spans="1:28" ht="15.75" x14ac:dyDescent="0.25">
      <c r="A660" s="162"/>
      <c r="B660" s="162"/>
      <c r="C660" s="162"/>
      <c r="D660" s="162"/>
      <c r="E660" s="162"/>
      <c r="F660" s="162"/>
      <c r="G660" s="162"/>
      <c r="H660" s="162"/>
      <c r="I660" s="162"/>
      <c r="J660" s="162"/>
      <c r="K660" s="162"/>
      <c r="L660" s="162"/>
      <c r="M660" s="162"/>
      <c r="N660" s="162"/>
      <c r="O660" s="162"/>
      <c r="P660" s="162"/>
      <c r="Q660" s="162"/>
      <c r="R660" s="162"/>
      <c r="S660" s="162"/>
      <c r="T660" s="162"/>
      <c r="U660" s="162"/>
      <c r="V660" s="162"/>
      <c r="W660" s="162"/>
      <c r="X660" s="162"/>
      <c r="Y660" s="173"/>
      <c r="Z660" s="173"/>
      <c r="AA660" s="173"/>
      <c r="AB660" s="162"/>
    </row>
    <row r="661" spans="1:28" ht="15.75" x14ac:dyDescent="0.25">
      <c r="A661" s="162"/>
      <c r="B661" s="162"/>
      <c r="C661" s="162"/>
      <c r="D661" s="162"/>
      <c r="E661" s="162"/>
      <c r="F661" s="162"/>
      <c r="G661" s="162"/>
      <c r="H661" s="162"/>
      <c r="I661" s="162"/>
      <c r="J661" s="162"/>
      <c r="K661" s="162"/>
      <c r="L661" s="162"/>
      <c r="M661" s="162"/>
      <c r="N661" s="162"/>
      <c r="O661" s="162"/>
      <c r="P661" s="162"/>
      <c r="Q661" s="162"/>
      <c r="R661" s="162"/>
      <c r="S661" s="162"/>
      <c r="T661" s="162"/>
      <c r="U661" s="162"/>
      <c r="V661" s="162"/>
      <c r="W661" s="162"/>
      <c r="X661" s="162"/>
      <c r="Y661" s="173"/>
      <c r="Z661" s="173"/>
      <c r="AA661" s="173"/>
      <c r="AB661" s="162"/>
    </row>
    <row r="662" spans="1:28" ht="15.75" x14ac:dyDescent="0.25">
      <c r="A662" s="162"/>
      <c r="B662" s="162"/>
      <c r="C662" s="162"/>
      <c r="D662" s="162"/>
      <c r="E662" s="162"/>
      <c r="F662" s="162"/>
      <c r="G662" s="162"/>
      <c r="H662" s="162"/>
      <c r="I662" s="162"/>
      <c r="J662" s="162"/>
      <c r="K662" s="162"/>
      <c r="L662" s="162"/>
      <c r="M662" s="162"/>
      <c r="N662" s="162"/>
      <c r="O662" s="162"/>
      <c r="P662" s="162"/>
      <c r="Q662" s="162"/>
      <c r="R662" s="162"/>
      <c r="S662" s="162"/>
      <c r="T662" s="162"/>
      <c r="U662" s="162"/>
      <c r="V662" s="162"/>
      <c r="W662" s="162"/>
      <c r="X662" s="162"/>
      <c r="Y662" s="173"/>
      <c r="Z662" s="173"/>
      <c r="AA662" s="173"/>
      <c r="AB662" s="162"/>
    </row>
    <row r="663" spans="1:28" ht="15.75" x14ac:dyDescent="0.25">
      <c r="A663" s="162"/>
      <c r="B663" s="162"/>
      <c r="C663" s="162"/>
      <c r="D663" s="162"/>
      <c r="E663" s="162"/>
      <c r="F663" s="162"/>
      <c r="G663" s="162"/>
      <c r="H663" s="162"/>
      <c r="I663" s="162"/>
      <c r="J663" s="162"/>
      <c r="K663" s="162"/>
      <c r="L663" s="162"/>
      <c r="M663" s="162"/>
      <c r="N663" s="162"/>
      <c r="O663" s="162"/>
      <c r="P663" s="162"/>
      <c r="Q663" s="162"/>
      <c r="R663" s="162"/>
      <c r="S663" s="162"/>
      <c r="T663" s="162"/>
      <c r="U663" s="162"/>
      <c r="V663" s="162"/>
      <c r="W663" s="162"/>
      <c r="X663" s="162"/>
      <c r="Y663" s="173"/>
      <c r="Z663" s="173"/>
      <c r="AA663" s="173"/>
      <c r="AB663" s="162"/>
    </row>
    <row r="664" spans="1:28" ht="15.75" x14ac:dyDescent="0.25">
      <c r="A664" s="162"/>
      <c r="B664" s="162"/>
      <c r="C664" s="162"/>
      <c r="D664" s="162"/>
      <c r="E664" s="162"/>
      <c r="F664" s="162"/>
      <c r="G664" s="162"/>
      <c r="H664" s="162"/>
      <c r="I664" s="162"/>
      <c r="J664" s="162"/>
      <c r="K664" s="162"/>
      <c r="L664" s="162"/>
      <c r="M664" s="162"/>
      <c r="N664" s="162"/>
      <c r="O664" s="162"/>
      <c r="P664" s="162"/>
      <c r="Q664" s="162"/>
      <c r="R664" s="162"/>
      <c r="S664" s="162"/>
      <c r="T664" s="162"/>
      <c r="U664" s="162"/>
      <c r="V664" s="162"/>
      <c r="W664" s="162"/>
      <c r="X664" s="162"/>
      <c r="Y664" s="173"/>
      <c r="Z664" s="173"/>
      <c r="AA664" s="173"/>
      <c r="AB664" s="162"/>
    </row>
    <row r="665" spans="1:28" ht="15.75" x14ac:dyDescent="0.25">
      <c r="A665" s="162"/>
      <c r="B665" s="162"/>
      <c r="C665" s="162"/>
      <c r="D665" s="162"/>
      <c r="E665" s="162"/>
      <c r="F665" s="162"/>
      <c r="G665" s="162"/>
      <c r="H665" s="162"/>
      <c r="I665" s="162"/>
      <c r="J665" s="162"/>
      <c r="K665" s="162"/>
      <c r="L665" s="162"/>
      <c r="M665" s="162"/>
      <c r="N665" s="162"/>
      <c r="O665" s="162"/>
      <c r="P665" s="162"/>
      <c r="Q665" s="162"/>
      <c r="R665" s="162"/>
      <c r="S665" s="162"/>
      <c r="T665" s="162"/>
      <c r="U665" s="162"/>
      <c r="V665" s="162"/>
      <c r="W665" s="162"/>
      <c r="X665" s="162"/>
      <c r="Y665" s="173"/>
      <c r="Z665" s="173"/>
      <c r="AA665" s="173"/>
      <c r="AB665" s="162"/>
    </row>
    <row r="666" spans="1:28" ht="15.75" x14ac:dyDescent="0.25">
      <c r="A666" s="162"/>
      <c r="B666" s="162"/>
      <c r="C666" s="162"/>
      <c r="D666" s="162"/>
      <c r="E666" s="162"/>
      <c r="F666" s="162"/>
      <c r="G666" s="162"/>
      <c r="H666" s="162"/>
      <c r="I666" s="162"/>
      <c r="J666" s="162"/>
      <c r="K666" s="162"/>
      <c r="L666" s="162"/>
      <c r="M666" s="162"/>
      <c r="N666" s="162"/>
      <c r="O666" s="162"/>
      <c r="P666" s="162"/>
      <c r="Q666" s="162"/>
      <c r="R666" s="162"/>
      <c r="S666" s="162"/>
      <c r="T666" s="162"/>
      <c r="U666" s="162"/>
      <c r="V666" s="162"/>
      <c r="W666" s="162"/>
      <c r="X666" s="162"/>
      <c r="Y666" s="173"/>
      <c r="Z666" s="173"/>
      <c r="AA666" s="173"/>
      <c r="AB666" s="162"/>
    </row>
    <row r="667" spans="1:28" ht="15.75" x14ac:dyDescent="0.25">
      <c r="A667" s="162"/>
      <c r="B667" s="162"/>
      <c r="C667" s="162"/>
      <c r="D667" s="162"/>
      <c r="E667" s="162"/>
      <c r="F667" s="162"/>
      <c r="G667" s="162"/>
      <c r="H667" s="162"/>
      <c r="I667" s="162"/>
      <c r="J667" s="162"/>
      <c r="K667" s="162"/>
      <c r="L667" s="162"/>
      <c r="M667" s="162"/>
      <c r="N667" s="162"/>
      <c r="O667" s="162"/>
      <c r="P667" s="162"/>
      <c r="Q667" s="162"/>
      <c r="R667" s="162"/>
      <c r="S667" s="162"/>
      <c r="T667" s="162"/>
      <c r="U667" s="162"/>
      <c r="V667" s="162"/>
      <c r="W667" s="162"/>
      <c r="X667" s="162"/>
      <c r="Y667" s="173"/>
      <c r="Z667" s="173"/>
      <c r="AA667" s="173"/>
      <c r="AB667" s="162"/>
    </row>
    <row r="668" spans="1:28" ht="15.75" x14ac:dyDescent="0.25">
      <c r="A668" s="162"/>
      <c r="B668" s="162"/>
      <c r="C668" s="162"/>
      <c r="D668" s="162"/>
      <c r="E668" s="162"/>
      <c r="F668" s="162"/>
      <c r="G668" s="162"/>
      <c r="H668" s="162"/>
      <c r="I668" s="162"/>
      <c r="J668" s="162"/>
      <c r="K668" s="162"/>
      <c r="L668" s="162"/>
      <c r="M668" s="162"/>
      <c r="N668" s="162"/>
      <c r="O668" s="162"/>
      <c r="P668" s="162"/>
      <c r="Q668" s="162"/>
      <c r="R668" s="162"/>
      <c r="S668" s="162"/>
      <c r="T668" s="162"/>
      <c r="U668" s="162"/>
      <c r="V668" s="162"/>
      <c r="W668" s="162"/>
      <c r="X668" s="162"/>
      <c r="Y668" s="173"/>
      <c r="Z668" s="173"/>
      <c r="AA668" s="173"/>
      <c r="AB668" s="162"/>
    </row>
    <row r="669" spans="1:28" ht="15.75" x14ac:dyDescent="0.25">
      <c r="A669" s="162"/>
      <c r="B669" s="162"/>
      <c r="C669" s="162"/>
      <c r="D669" s="162"/>
      <c r="E669" s="162"/>
      <c r="F669" s="162"/>
      <c r="G669" s="162"/>
      <c r="H669" s="162"/>
      <c r="I669" s="162"/>
      <c r="J669" s="162"/>
      <c r="K669" s="162"/>
      <c r="L669" s="162"/>
      <c r="M669" s="162"/>
      <c r="N669" s="162"/>
      <c r="O669" s="162"/>
      <c r="P669" s="162"/>
      <c r="Q669" s="162"/>
      <c r="R669" s="162"/>
      <c r="S669" s="162"/>
      <c r="T669" s="162"/>
      <c r="U669" s="162"/>
      <c r="V669" s="162"/>
      <c r="W669" s="162"/>
      <c r="X669" s="162"/>
      <c r="Y669" s="173"/>
      <c r="Z669" s="173"/>
      <c r="AA669" s="173"/>
      <c r="AB669" s="162"/>
    </row>
    <row r="670" spans="1:28" ht="15.75" x14ac:dyDescent="0.25">
      <c r="A670" s="162"/>
      <c r="B670" s="162"/>
      <c r="C670" s="162"/>
      <c r="D670" s="162"/>
      <c r="E670" s="162"/>
      <c r="F670" s="162"/>
      <c r="G670" s="162"/>
      <c r="H670" s="162"/>
      <c r="I670" s="162"/>
      <c r="J670" s="162"/>
      <c r="K670" s="162"/>
      <c r="L670" s="162"/>
      <c r="M670" s="162"/>
      <c r="N670" s="162"/>
      <c r="O670" s="162"/>
      <c r="P670" s="162"/>
      <c r="Q670" s="162"/>
      <c r="R670" s="162"/>
      <c r="S670" s="162"/>
      <c r="T670" s="162"/>
      <c r="U670" s="162"/>
      <c r="V670" s="162"/>
      <c r="W670" s="162"/>
      <c r="X670" s="162"/>
      <c r="Y670" s="173"/>
      <c r="Z670" s="173"/>
      <c r="AA670" s="173"/>
      <c r="AB670" s="162"/>
    </row>
    <row r="671" spans="1:28" ht="15.75" x14ac:dyDescent="0.25">
      <c r="A671" s="162"/>
      <c r="B671" s="162"/>
      <c r="C671" s="162"/>
      <c r="D671" s="162"/>
      <c r="E671" s="162"/>
      <c r="F671" s="162"/>
      <c r="G671" s="162"/>
      <c r="H671" s="162"/>
      <c r="I671" s="162"/>
      <c r="J671" s="162"/>
      <c r="K671" s="162"/>
      <c r="L671" s="162"/>
      <c r="M671" s="162"/>
      <c r="N671" s="162"/>
      <c r="O671" s="162"/>
      <c r="P671" s="162"/>
      <c r="Q671" s="162"/>
      <c r="R671" s="162"/>
      <c r="S671" s="162"/>
      <c r="T671" s="162"/>
      <c r="U671" s="162"/>
      <c r="V671" s="162"/>
      <c r="W671" s="162"/>
      <c r="X671" s="162"/>
      <c r="Y671" s="173"/>
      <c r="Z671" s="173"/>
      <c r="AA671" s="173"/>
      <c r="AB671" s="162"/>
    </row>
    <row r="672" spans="1:28" ht="15.75" x14ac:dyDescent="0.25">
      <c r="A672" s="162"/>
      <c r="B672" s="162"/>
      <c r="C672" s="162"/>
      <c r="D672" s="162"/>
      <c r="E672" s="162"/>
      <c r="F672" s="162"/>
      <c r="G672" s="162"/>
      <c r="H672" s="162"/>
      <c r="I672" s="162"/>
      <c r="J672" s="162"/>
      <c r="K672" s="162"/>
      <c r="L672" s="162"/>
      <c r="M672" s="162"/>
      <c r="N672" s="162"/>
      <c r="O672" s="162"/>
      <c r="P672" s="162"/>
      <c r="Q672" s="162"/>
      <c r="R672" s="162"/>
      <c r="S672" s="162"/>
      <c r="T672" s="162"/>
      <c r="U672" s="162"/>
      <c r="V672" s="162"/>
      <c r="W672" s="162"/>
      <c r="X672" s="162"/>
      <c r="Y672" s="173"/>
      <c r="Z672" s="173"/>
      <c r="AA672" s="173"/>
      <c r="AB672" s="162"/>
    </row>
    <row r="673" spans="1:28" ht="15.75" x14ac:dyDescent="0.25">
      <c r="A673" s="162"/>
      <c r="B673" s="162"/>
      <c r="C673" s="162"/>
      <c r="D673" s="162"/>
      <c r="E673" s="162"/>
      <c r="F673" s="162"/>
      <c r="G673" s="162"/>
      <c r="H673" s="162"/>
      <c r="I673" s="162"/>
      <c r="J673" s="162"/>
      <c r="K673" s="162"/>
      <c r="L673" s="162"/>
      <c r="M673" s="162"/>
      <c r="N673" s="162"/>
      <c r="O673" s="162"/>
      <c r="P673" s="162"/>
      <c r="Q673" s="162"/>
      <c r="R673" s="162"/>
      <c r="S673" s="162"/>
      <c r="T673" s="162"/>
      <c r="U673" s="162"/>
      <c r="V673" s="162"/>
      <c r="W673" s="162"/>
      <c r="X673" s="162"/>
      <c r="Y673" s="173"/>
      <c r="Z673" s="173"/>
      <c r="AA673" s="173"/>
      <c r="AB673" s="162"/>
    </row>
    <row r="674" spans="1:28" ht="15.75" x14ac:dyDescent="0.25">
      <c r="A674" s="162"/>
      <c r="B674" s="162"/>
      <c r="C674" s="162"/>
      <c r="D674" s="162"/>
      <c r="E674" s="162"/>
      <c r="F674" s="162"/>
      <c r="G674" s="162"/>
      <c r="H674" s="162"/>
      <c r="I674" s="162"/>
      <c r="J674" s="162"/>
      <c r="K674" s="162"/>
      <c r="L674" s="162"/>
      <c r="M674" s="162"/>
      <c r="N674" s="162"/>
      <c r="O674" s="162"/>
      <c r="P674" s="162"/>
      <c r="Q674" s="162"/>
      <c r="R674" s="162"/>
      <c r="S674" s="162"/>
      <c r="T674" s="162"/>
      <c r="U674" s="162"/>
      <c r="V674" s="162"/>
      <c r="W674" s="162"/>
      <c r="X674" s="162"/>
      <c r="Y674" s="173"/>
      <c r="Z674" s="173"/>
      <c r="AA674" s="173"/>
      <c r="AB674" s="162"/>
    </row>
    <row r="675" spans="1:28" ht="15.75" x14ac:dyDescent="0.25">
      <c r="A675" s="162"/>
      <c r="B675" s="162"/>
      <c r="C675" s="162"/>
      <c r="D675" s="162"/>
      <c r="E675" s="162"/>
      <c r="F675" s="162"/>
      <c r="G675" s="162"/>
      <c r="H675" s="162"/>
      <c r="I675" s="162"/>
      <c r="J675" s="162"/>
      <c r="K675" s="162"/>
      <c r="L675" s="162"/>
      <c r="M675" s="162"/>
      <c r="N675" s="162"/>
      <c r="O675" s="162"/>
      <c r="P675" s="162"/>
      <c r="Q675" s="162"/>
      <c r="R675" s="162"/>
      <c r="S675" s="162"/>
      <c r="T675" s="162"/>
      <c r="U675" s="162"/>
      <c r="V675" s="162"/>
      <c r="W675" s="162"/>
      <c r="X675" s="162"/>
      <c r="Y675" s="173"/>
      <c r="Z675" s="173"/>
      <c r="AA675" s="173"/>
      <c r="AB675" s="162"/>
    </row>
    <row r="676" spans="1:28" ht="15.75" x14ac:dyDescent="0.25">
      <c r="A676" s="162"/>
      <c r="B676" s="162"/>
      <c r="C676" s="162"/>
      <c r="D676" s="162"/>
      <c r="E676" s="162"/>
      <c r="F676" s="162"/>
      <c r="G676" s="162"/>
      <c r="H676" s="162"/>
      <c r="I676" s="162"/>
      <c r="J676" s="162"/>
      <c r="K676" s="162"/>
      <c r="L676" s="162"/>
      <c r="M676" s="162"/>
      <c r="N676" s="162"/>
      <c r="O676" s="162"/>
      <c r="P676" s="162"/>
      <c r="Q676" s="162"/>
      <c r="R676" s="162"/>
      <c r="S676" s="162"/>
      <c r="T676" s="162"/>
      <c r="U676" s="162"/>
      <c r="V676" s="162"/>
      <c r="W676" s="162"/>
      <c r="X676" s="162"/>
      <c r="Y676" s="173"/>
      <c r="Z676" s="173"/>
      <c r="AA676" s="173"/>
      <c r="AB676" s="162"/>
    </row>
    <row r="677" spans="1:28" ht="15.75" x14ac:dyDescent="0.25">
      <c r="A677" s="162"/>
      <c r="B677" s="162"/>
      <c r="C677" s="162"/>
      <c r="D677" s="162"/>
      <c r="E677" s="162"/>
      <c r="F677" s="162"/>
      <c r="G677" s="162"/>
      <c r="H677" s="162"/>
      <c r="I677" s="162"/>
      <c r="J677" s="162"/>
      <c r="K677" s="162"/>
      <c r="L677" s="162"/>
      <c r="M677" s="162"/>
      <c r="N677" s="162"/>
      <c r="O677" s="162"/>
      <c r="P677" s="162"/>
      <c r="Q677" s="162"/>
      <c r="R677" s="162"/>
      <c r="S677" s="162"/>
      <c r="T677" s="162"/>
      <c r="U677" s="162"/>
      <c r="V677" s="162"/>
      <c r="W677" s="162"/>
      <c r="X677" s="162"/>
      <c r="Y677" s="173"/>
      <c r="Z677" s="173"/>
      <c r="AA677" s="173"/>
      <c r="AB677" s="162"/>
    </row>
    <row r="678" spans="1:28" ht="15.75" x14ac:dyDescent="0.25">
      <c r="A678" s="162"/>
      <c r="B678" s="162"/>
      <c r="C678" s="162"/>
      <c r="D678" s="162"/>
      <c r="E678" s="162"/>
      <c r="F678" s="162"/>
      <c r="G678" s="162"/>
      <c r="H678" s="162"/>
      <c r="I678" s="162"/>
      <c r="J678" s="162"/>
      <c r="K678" s="162"/>
      <c r="L678" s="162"/>
      <c r="M678" s="162"/>
      <c r="N678" s="162"/>
      <c r="O678" s="162"/>
      <c r="P678" s="162"/>
      <c r="Q678" s="162"/>
      <c r="R678" s="162"/>
      <c r="S678" s="162"/>
      <c r="T678" s="162"/>
      <c r="U678" s="162"/>
      <c r="V678" s="162"/>
      <c r="W678" s="162"/>
      <c r="X678" s="162"/>
      <c r="Y678" s="173"/>
      <c r="Z678" s="173"/>
      <c r="AA678" s="173"/>
      <c r="AB678" s="162"/>
    </row>
    <row r="679" spans="1:28" ht="15.75" x14ac:dyDescent="0.25">
      <c r="A679" s="162"/>
      <c r="B679" s="162"/>
      <c r="C679" s="162"/>
      <c r="D679" s="162"/>
      <c r="E679" s="162"/>
      <c r="F679" s="162"/>
      <c r="G679" s="162"/>
      <c r="H679" s="162"/>
      <c r="I679" s="162"/>
      <c r="J679" s="162"/>
      <c r="K679" s="162"/>
      <c r="L679" s="162"/>
      <c r="M679" s="162"/>
      <c r="N679" s="162"/>
      <c r="O679" s="162"/>
      <c r="P679" s="162"/>
      <c r="Q679" s="162"/>
      <c r="R679" s="162"/>
      <c r="S679" s="162"/>
      <c r="T679" s="162"/>
      <c r="U679" s="162"/>
      <c r="V679" s="162"/>
      <c r="W679" s="162"/>
      <c r="X679" s="162"/>
      <c r="Y679" s="173"/>
      <c r="Z679" s="173"/>
      <c r="AA679" s="173"/>
      <c r="AB679" s="162"/>
    </row>
    <row r="680" spans="1:28" ht="15.75" x14ac:dyDescent="0.25">
      <c r="A680" s="162"/>
      <c r="B680" s="162"/>
      <c r="C680" s="162"/>
      <c r="D680" s="162"/>
      <c r="E680" s="162"/>
      <c r="F680" s="162"/>
      <c r="G680" s="162"/>
      <c r="H680" s="162"/>
      <c r="I680" s="162"/>
      <c r="J680" s="162"/>
      <c r="K680" s="162"/>
      <c r="L680" s="162"/>
      <c r="M680" s="162"/>
      <c r="N680" s="162"/>
      <c r="O680" s="162"/>
      <c r="P680" s="162"/>
      <c r="Q680" s="162"/>
      <c r="R680" s="162"/>
      <c r="S680" s="162"/>
      <c r="T680" s="162"/>
      <c r="U680" s="162"/>
      <c r="V680" s="162"/>
      <c r="W680" s="162"/>
      <c r="X680" s="162"/>
      <c r="Y680" s="173"/>
      <c r="Z680" s="173"/>
      <c r="AA680" s="173"/>
      <c r="AB680" s="162"/>
    </row>
    <row r="681" spans="1:28" ht="15.75" x14ac:dyDescent="0.25">
      <c r="A681" s="162"/>
      <c r="B681" s="162"/>
      <c r="C681" s="162"/>
      <c r="D681" s="162"/>
      <c r="E681" s="162"/>
      <c r="F681" s="162"/>
      <c r="G681" s="162"/>
      <c r="H681" s="162"/>
      <c r="I681" s="162"/>
      <c r="J681" s="162"/>
      <c r="K681" s="162"/>
      <c r="L681" s="162"/>
      <c r="M681" s="162"/>
      <c r="N681" s="162"/>
      <c r="O681" s="162"/>
      <c r="P681" s="162"/>
      <c r="Q681" s="162"/>
      <c r="R681" s="162"/>
      <c r="S681" s="162"/>
      <c r="T681" s="162"/>
      <c r="U681" s="162"/>
      <c r="V681" s="162"/>
      <c r="W681" s="162"/>
      <c r="X681" s="162"/>
      <c r="Y681" s="173"/>
      <c r="Z681" s="173"/>
      <c r="AA681" s="173"/>
      <c r="AB681" s="162"/>
    </row>
    <row r="682" spans="1:28" ht="15.75" x14ac:dyDescent="0.25">
      <c r="A682" s="162"/>
      <c r="B682" s="162"/>
      <c r="C682" s="162"/>
      <c r="D682" s="162"/>
      <c r="E682" s="162"/>
      <c r="F682" s="162"/>
      <c r="G682" s="162"/>
      <c r="H682" s="162"/>
      <c r="I682" s="162"/>
      <c r="J682" s="162"/>
      <c r="K682" s="162"/>
      <c r="L682" s="162"/>
      <c r="M682" s="162"/>
      <c r="N682" s="162"/>
      <c r="O682" s="162"/>
      <c r="P682" s="162"/>
      <c r="Q682" s="162"/>
      <c r="R682" s="162"/>
      <c r="S682" s="162"/>
      <c r="T682" s="162"/>
      <c r="U682" s="162"/>
      <c r="V682" s="162"/>
      <c r="W682" s="162"/>
      <c r="X682" s="162"/>
      <c r="Y682" s="173"/>
      <c r="Z682" s="173"/>
      <c r="AA682" s="173"/>
      <c r="AB682" s="162"/>
    </row>
    <row r="683" spans="1:28" ht="15.75" x14ac:dyDescent="0.25">
      <c r="A683" s="162"/>
      <c r="B683" s="162"/>
      <c r="C683" s="162"/>
      <c r="D683" s="162"/>
      <c r="E683" s="162"/>
      <c r="F683" s="162"/>
      <c r="G683" s="162"/>
      <c r="H683" s="162"/>
      <c r="I683" s="162"/>
      <c r="J683" s="162"/>
      <c r="K683" s="162"/>
      <c r="L683" s="162"/>
      <c r="M683" s="162"/>
      <c r="N683" s="162"/>
      <c r="O683" s="162"/>
      <c r="P683" s="162"/>
      <c r="Q683" s="162"/>
      <c r="R683" s="162"/>
      <c r="S683" s="162"/>
      <c r="T683" s="162"/>
      <c r="U683" s="162"/>
      <c r="V683" s="162"/>
      <c r="W683" s="162"/>
      <c r="X683" s="162"/>
      <c r="Y683" s="173"/>
      <c r="Z683" s="173"/>
      <c r="AA683" s="173"/>
      <c r="AB683" s="162"/>
    </row>
    <row r="684" spans="1:28" ht="15.75" x14ac:dyDescent="0.25">
      <c r="A684" s="162"/>
      <c r="B684" s="162"/>
      <c r="C684" s="162"/>
      <c r="D684" s="162"/>
      <c r="E684" s="162"/>
      <c r="F684" s="162"/>
      <c r="G684" s="162"/>
      <c r="H684" s="162"/>
      <c r="I684" s="162"/>
      <c r="J684" s="162"/>
      <c r="K684" s="162"/>
      <c r="L684" s="162"/>
      <c r="M684" s="162"/>
      <c r="N684" s="162"/>
      <c r="O684" s="162"/>
      <c r="P684" s="162"/>
      <c r="Q684" s="162"/>
      <c r="R684" s="162"/>
      <c r="S684" s="162"/>
      <c r="T684" s="162"/>
      <c r="U684" s="162"/>
      <c r="V684" s="162"/>
      <c r="W684" s="162"/>
      <c r="X684" s="162"/>
      <c r="Y684" s="173"/>
      <c r="Z684" s="173"/>
      <c r="AA684" s="173"/>
      <c r="AB684" s="162"/>
    </row>
    <row r="685" spans="1:28" ht="15.75" x14ac:dyDescent="0.25">
      <c r="A685" s="162"/>
      <c r="B685" s="162"/>
      <c r="C685" s="162"/>
      <c r="D685" s="162"/>
      <c r="E685" s="162"/>
      <c r="F685" s="162"/>
      <c r="G685" s="162"/>
      <c r="H685" s="162"/>
      <c r="I685" s="162"/>
      <c r="J685" s="162"/>
      <c r="K685" s="162"/>
      <c r="L685" s="162"/>
      <c r="M685" s="162"/>
      <c r="N685" s="162"/>
      <c r="O685" s="162"/>
      <c r="P685" s="162"/>
      <c r="Q685" s="162"/>
      <c r="R685" s="162"/>
      <c r="S685" s="162"/>
      <c r="T685" s="162"/>
      <c r="U685" s="162"/>
      <c r="V685" s="162"/>
      <c r="W685" s="162"/>
      <c r="X685" s="162"/>
      <c r="Y685" s="173"/>
      <c r="Z685" s="173"/>
      <c r="AA685" s="173"/>
      <c r="AB685" s="162"/>
    </row>
    <row r="686" spans="1:28" ht="15.75" x14ac:dyDescent="0.25">
      <c r="A686" s="162"/>
      <c r="B686" s="162"/>
      <c r="C686" s="162"/>
      <c r="D686" s="162"/>
      <c r="E686" s="162"/>
      <c r="F686" s="162"/>
      <c r="G686" s="162"/>
      <c r="H686" s="162"/>
      <c r="I686" s="162"/>
      <c r="J686" s="162"/>
      <c r="K686" s="162"/>
      <c r="L686" s="162"/>
      <c r="M686" s="162"/>
      <c r="N686" s="162"/>
      <c r="O686" s="162"/>
      <c r="P686" s="162"/>
      <c r="Q686" s="162"/>
      <c r="R686" s="162"/>
      <c r="S686" s="162"/>
      <c r="T686" s="162"/>
      <c r="U686" s="162"/>
      <c r="V686" s="162"/>
      <c r="W686" s="162"/>
      <c r="X686" s="162"/>
      <c r="Y686" s="173"/>
      <c r="Z686" s="173"/>
      <c r="AA686" s="173"/>
      <c r="AB686" s="162"/>
    </row>
    <row r="687" spans="1:28" ht="15.75" x14ac:dyDescent="0.25">
      <c r="A687" s="162"/>
      <c r="B687" s="162"/>
      <c r="C687" s="162"/>
      <c r="D687" s="162"/>
      <c r="E687" s="162"/>
      <c r="F687" s="162"/>
      <c r="G687" s="162"/>
      <c r="H687" s="162"/>
      <c r="I687" s="162"/>
      <c r="J687" s="162"/>
      <c r="K687" s="162"/>
      <c r="L687" s="162"/>
      <c r="M687" s="162"/>
      <c r="N687" s="162"/>
      <c r="O687" s="162"/>
      <c r="P687" s="162"/>
      <c r="Q687" s="162"/>
      <c r="R687" s="162"/>
      <c r="S687" s="162"/>
      <c r="T687" s="162"/>
      <c r="U687" s="162"/>
      <c r="V687" s="162"/>
      <c r="W687" s="162"/>
      <c r="X687" s="162"/>
      <c r="Y687" s="173"/>
      <c r="Z687" s="173"/>
      <c r="AA687" s="173"/>
      <c r="AB687" s="162"/>
    </row>
    <row r="688" spans="1:28" ht="15.75" x14ac:dyDescent="0.25">
      <c r="A688" s="162"/>
      <c r="B688" s="162"/>
      <c r="C688" s="162"/>
      <c r="D688" s="162"/>
      <c r="E688" s="162"/>
      <c r="F688" s="162"/>
      <c r="G688" s="162"/>
      <c r="H688" s="162"/>
      <c r="I688" s="162"/>
      <c r="J688" s="162"/>
      <c r="K688" s="162"/>
      <c r="L688" s="162"/>
      <c r="M688" s="162"/>
      <c r="N688" s="162"/>
      <c r="O688" s="162"/>
      <c r="P688" s="162"/>
      <c r="Q688" s="162"/>
      <c r="R688" s="162"/>
      <c r="S688" s="162"/>
      <c r="T688" s="162"/>
      <c r="U688" s="162"/>
      <c r="V688" s="162"/>
      <c r="W688" s="162"/>
      <c r="X688" s="162"/>
      <c r="Y688" s="173"/>
      <c r="Z688" s="173"/>
      <c r="AA688" s="173"/>
      <c r="AB688" s="162"/>
    </row>
    <row r="689" spans="1:28" ht="15.75" x14ac:dyDescent="0.25">
      <c r="A689" s="162"/>
      <c r="B689" s="162"/>
      <c r="C689" s="162"/>
      <c r="D689" s="162"/>
      <c r="E689" s="162"/>
      <c r="F689" s="162"/>
      <c r="G689" s="162"/>
      <c r="H689" s="162"/>
      <c r="I689" s="162"/>
      <c r="J689" s="162"/>
      <c r="K689" s="162"/>
      <c r="L689" s="162"/>
      <c r="M689" s="162"/>
      <c r="N689" s="162"/>
      <c r="O689" s="162"/>
      <c r="P689" s="162"/>
      <c r="Q689" s="162"/>
      <c r="R689" s="162"/>
      <c r="S689" s="162"/>
      <c r="T689" s="162"/>
      <c r="U689" s="162"/>
      <c r="V689" s="162"/>
      <c r="W689" s="162"/>
      <c r="X689" s="162"/>
      <c r="Y689" s="173"/>
      <c r="Z689" s="173"/>
      <c r="AA689" s="173"/>
      <c r="AB689" s="162"/>
    </row>
    <row r="690" spans="1:28" ht="15.75" x14ac:dyDescent="0.25">
      <c r="A690" s="162"/>
      <c r="B690" s="162"/>
      <c r="C690" s="162"/>
      <c r="D690" s="162"/>
      <c r="E690" s="162"/>
      <c r="F690" s="162"/>
      <c r="G690" s="162"/>
      <c r="H690" s="162"/>
      <c r="I690" s="162"/>
      <c r="J690" s="162"/>
      <c r="K690" s="162"/>
      <c r="L690" s="162"/>
      <c r="M690" s="162"/>
      <c r="N690" s="162"/>
      <c r="O690" s="162"/>
      <c r="P690" s="162"/>
      <c r="Q690" s="162"/>
      <c r="R690" s="162"/>
      <c r="S690" s="162"/>
      <c r="T690" s="162"/>
      <c r="U690" s="162"/>
      <c r="V690" s="162"/>
      <c r="W690" s="162"/>
      <c r="X690" s="162"/>
      <c r="Y690" s="173"/>
      <c r="Z690" s="173"/>
      <c r="AA690" s="173"/>
      <c r="AB690" s="162"/>
    </row>
    <row r="691" spans="1:28" ht="15.75" x14ac:dyDescent="0.25">
      <c r="A691" s="162"/>
      <c r="B691" s="162"/>
      <c r="C691" s="162"/>
      <c r="D691" s="162"/>
      <c r="E691" s="162"/>
      <c r="F691" s="162"/>
      <c r="G691" s="162"/>
      <c r="H691" s="162"/>
      <c r="I691" s="162"/>
      <c r="J691" s="162"/>
      <c r="K691" s="162"/>
      <c r="L691" s="162"/>
      <c r="M691" s="162"/>
      <c r="N691" s="162"/>
      <c r="O691" s="162"/>
      <c r="P691" s="162"/>
      <c r="Q691" s="162"/>
      <c r="R691" s="162"/>
      <c r="S691" s="162"/>
      <c r="T691" s="162"/>
      <c r="U691" s="162"/>
      <c r="V691" s="162"/>
      <c r="W691" s="162"/>
      <c r="X691" s="162"/>
      <c r="Y691" s="173"/>
      <c r="Z691" s="173"/>
      <c r="AA691" s="173"/>
      <c r="AB691" s="162"/>
    </row>
    <row r="692" spans="1:28" ht="15.75" x14ac:dyDescent="0.25">
      <c r="A692" s="162"/>
      <c r="B692" s="162"/>
      <c r="C692" s="162"/>
      <c r="D692" s="162"/>
      <c r="E692" s="162"/>
      <c r="F692" s="162"/>
      <c r="G692" s="162"/>
      <c r="H692" s="162"/>
      <c r="I692" s="162"/>
      <c r="J692" s="162"/>
      <c r="K692" s="162"/>
      <c r="L692" s="162"/>
      <c r="M692" s="162"/>
      <c r="N692" s="162"/>
      <c r="O692" s="162"/>
      <c r="P692" s="162"/>
      <c r="Q692" s="162"/>
      <c r="R692" s="162"/>
      <c r="S692" s="162"/>
      <c r="T692" s="162"/>
      <c r="U692" s="162"/>
      <c r="V692" s="162"/>
      <c r="W692" s="162"/>
      <c r="X692" s="162"/>
      <c r="Y692" s="173"/>
      <c r="Z692" s="173"/>
      <c r="AA692" s="173"/>
      <c r="AB692" s="162"/>
    </row>
    <row r="693" spans="1:28" ht="15.75" x14ac:dyDescent="0.25">
      <c r="A693" s="162"/>
      <c r="B693" s="162"/>
      <c r="C693" s="162"/>
      <c r="D693" s="162"/>
      <c r="E693" s="162"/>
      <c r="F693" s="162"/>
      <c r="G693" s="162"/>
      <c r="H693" s="162"/>
      <c r="I693" s="162"/>
      <c r="J693" s="162"/>
      <c r="K693" s="162"/>
      <c r="L693" s="162"/>
      <c r="M693" s="162"/>
      <c r="N693" s="162"/>
      <c r="O693" s="162"/>
      <c r="P693" s="162"/>
      <c r="Q693" s="162"/>
      <c r="R693" s="162"/>
      <c r="S693" s="162"/>
      <c r="T693" s="162"/>
      <c r="U693" s="162"/>
      <c r="V693" s="162"/>
      <c r="W693" s="162"/>
      <c r="X693" s="162"/>
      <c r="Y693" s="173"/>
      <c r="Z693" s="173"/>
      <c r="AA693" s="173"/>
      <c r="AB693" s="162"/>
    </row>
    <row r="694" spans="1:28" ht="15.75" x14ac:dyDescent="0.25">
      <c r="A694" s="162"/>
      <c r="B694" s="162"/>
      <c r="C694" s="162"/>
      <c r="D694" s="162"/>
      <c r="E694" s="162"/>
      <c r="F694" s="162"/>
      <c r="G694" s="162"/>
      <c r="H694" s="162"/>
      <c r="I694" s="162"/>
      <c r="J694" s="162"/>
      <c r="K694" s="162"/>
      <c r="L694" s="162"/>
      <c r="M694" s="162"/>
      <c r="N694" s="162"/>
      <c r="O694" s="162"/>
      <c r="P694" s="162"/>
      <c r="Q694" s="162"/>
      <c r="R694" s="162"/>
      <c r="S694" s="162"/>
      <c r="T694" s="162"/>
      <c r="U694" s="162"/>
      <c r="V694" s="162"/>
      <c r="W694" s="162"/>
      <c r="X694" s="162"/>
      <c r="Y694" s="173"/>
      <c r="Z694" s="173"/>
      <c r="AA694" s="173"/>
      <c r="AB694" s="162"/>
    </row>
    <row r="695" spans="1:28" ht="15.75" x14ac:dyDescent="0.25">
      <c r="A695" s="162"/>
      <c r="B695" s="162"/>
      <c r="C695" s="162"/>
      <c r="D695" s="162"/>
      <c r="E695" s="162"/>
      <c r="F695" s="162"/>
      <c r="G695" s="162"/>
      <c r="H695" s="162"/>
      <c r="I695" s="162"/>
      <c r="J695" s="162"/>
      <c r="K695" s="162"/>
      <c r="L695" s="162"/>
      <c r="M695" s="162"/>
      <c r="N695" s="162"/>
      <c r="O695" s="162"/>
      <c r="P695" s="162"/>
      <c r="Q695" s="162"/>
      <c r="R695" s="162"/>
      <c r="S695" s="162"/>
      <c r="T695" s="162"/>
      <c r="U695" s="162"/>
      <c r="V695" s="162"/>
      <c r="W695" s="162"/>
      <c r="X695" s="162"/>
      <c r="Y695" s="173"/>
      <c r="Z695" s="173"/>
      <c r="AA695" s="173"/>
      <c r="AB695" s="162"/>
    </row>
    <row r="696" spans="1:28" ht="15.75" x14ac:dyDescent="0.25">
      <c r="A696" s="162"/>
      <c r="B696" s="162"/>
      <c r="C696" s="162"/>
      <c r="D696" s="162"/>
      <c r="E696" s="162"/>
      <c r="F696" s="162"/>
      <c r="G696" s="162"/>
      <c r="H696" s="162"/>
      <c r="I696" s="162"/>
      <c r="J696" s="162"/>
      <c r="K696" s="162"/>
      <c r="L696" s="162"/>
      <c r="M696" s="162"/>
      <c r="N696" s="162"/>
      <c r="O696" s="162"/>
      <c r="P696" s="162"/>
      <c r="Q696" s="162"/>
      <c r="R696" s="162"/>
      <c r="S696" s="162"/>
      <c r="T696" s="162"/>
      <c r="U696" s="162"/>
      <c r="V696" s="162"/>
      <c r="W696" s="162"/>
      <c r="X696" s="162"/>
      <c r="Y696" s="173"/>
      <c r="Z696" s="173"/>
      <c r="AA696" s="173"/>
      <c r="AB696" s="162"/>
    </row>
    <row r="697" spans="1:28" ht="15.75" x14ac:dyDescent="0.25">
      <c r="A697" s="162"/>
      <c r="B697" s="162"/>
      <c r="C697" s="162"/>
      <c r="D697" s="162"/>
      <c r="E697" s="162"/>
      <c r="F697" s="162"/>
      <c r="G697" s="162"/>
      <c r="H697" s="162"/>
      <c r="I697" s="162"/>
      <c r="J697" s="162"/>
      <c r="K697" s="162"/>
      <c r="L697" s="162"/>
      <c r="M697" s="162"/>
      <c r="N697" s="162"/>
      <c r="O697" s="162"/>
      <c r="P697" s="162"/>
      <c r="Q697" s="162"/>
      <c r="R697" s="162"/>
      <c r="S697" s="162"/>
      <c r="T697" s="162"/>
      <c r="U697" s="162"/>
      <c r="V697" s="162"/>
      <c r="W697" s="162"/>
      <c r="X697" s="162"/>
      <c r="Y697" s="173"/>
      <c r="Z697" s="173"/>
      <c r="AA697" s="173"/>
      <c r="AB697" s="162"/>
    </row>
    <row r="698" spans="1:28" ht="15.75" x14ac:dyDescent="0.25">
      <c r="A698" s="162"/>
      <c r="B698" s="162"/>
      <c r="C698" s="162"/>
      <c r="D698" s="162"/>
      <c r="E698" s="162"/>
      <c r="F698" s="162"/>
      <c r="G698" s="162"/>
      <c r="H698" s="162"/>
      <c r="I698" s="162"/>
      <c r="J698" s="162"/>
      <c r="K698" s="162"/>
      <c r="L698" s="162"/>
      <c r="M698" s="162"/>
      <c r="N698" s="162"/>
      <c r="O698" s="162"/>
      <c r="P698" s="162"/>
      <c r="Q698" s="162"/>
      <c r="R698" s="162"/>
      <c r="S698" s="162"/>
      <c r="T698" s="162"/>
      <c r="U698" s="162"/>
      <c r="V698" s="162"/>
      <c r="W698" s="162"/>
      <c r="X698" s="162"/>
      <c r="Y698" s="173"/>
      <c r="Z698" s="173"/>
      <c r="AA698" s="173"/>
      <c r="AB698" s="162"/>
    </row>
    <row r="699" spans="1:28" ht="15.75" x14ac:dyDescent="0.25">
      <c r="A699" s="162"/>
      <c r="B699" s="162"/>
      <c r="C699" s="162"/>
      <c r="D699" s="162"/>
      <c r="E699" s="162"/>
      <c r="F699" s="162"/>
      <c r="G699" s="162"/>
      <c r="H699" s="162"/>
      <c r="I699" s="162"/>
      <c r="J699" s="162"/>
      <c r="K699" s="162"/>
      <c r="L699" s="162"/>
      <c r="M699" s="162"/>
      <c r="N699" s="162"/>
      <c r="O699" s="162"/>
      <c r="P699" s="162"/>
      <c r="Q699" s="162"/>
      <c r="R699" s="162"/>
      <c r="S699" s="162"/>
      <c r="T699" s="162"/>
      <c r="U699" s="162"/>
      <c r="V699" s="162"/>
      <c r="W699" s="162"/>
      <c r="X699" s="162"/>
      <c r="Y699" s="173"/>
      <c r="Z699" s="173"/>
      <c r="AA699" s="173"/>
      <c r="AB699" s="162"/>
    </row>
    <row r="700" spans="1:28" ht="15.75" x14ac:dyDescent="0.25">
      <c r="A700" s="162"/>
      <c r="B700" s="162"/>
      <c r="C700" s="162"/>
      <c r="D700" s="162"/>
      <c r="E700" s="162"/>
      <c r="F700" s="162"/>
      <c r="G700" s="162"/>
      <c r="H700" s="162"/>
      <c r="I700" s="162"/>
      <c r="J700" s="162"/>
      <c r="K700" s="162"/>
      <c r="L700" s="162"/>
      <c r="M700" s="162"/>
      <c r="N700" s="162"/>
      <c r="O700" s="162"/>
      <c r="P700" s="162"/>
      <c r="Q700" s="162"/>
      <c r="R700" s="162"/>
      <c r="S700" s="162"/>
      <c r="T700" s="162"/>
      <c r="U700" s="162"/>
      <c r="V700" s="162"/>
      <c r="W700" s="162"/>
      <c r="X700" s="162"/>
      <c r="Y700" s="173"/>
      <c r="Z700" s="173"/>
      <c r="AA700" s="173"/>
      <c r="AB700" s="162"/>
    </row>
    <row r="701" spans="1:28" ht="15.75" x14ac:dyDescent="0.25">
      <c r="A701" s="162"/>
      <c r="B701" s="162"/>
      <c r="C701" s="162"/>
      <c r="D701" s="162"/>
      <c r="E701" s="162"/>
      <c r="F701" s="162"/>
      <c r="G701" s="162"/>
      <c r="H701" s="162"/>
      <c r="I701" s="162"/>
      <c r="J701" s="162"/>
      <c r="K701" s="162"/>
      <c r="L701" s="162"/>
      <c r="M701" s="162"/>
      <c r="N701" s="162"/>
      <c r="O701" s="162"/>
      <c r="P701" s="162"/>
      <c r="Q701" s="162"/>
      <c r="R701" s="162"/>
      <c r="S701" s="162"/>
      <c r="T701" s="162"/>
      <c r="U701" s="162"/>
      <c r="V701" s="162"/>
      <c r="W701" s="162"/>
      <c r="X701" s="162"/>
      <c r="Y701" s="173"/>
      <c r="Z701" s="173"/>
      <c r="AA701" s="173"/>
      <c r="AB701" s="162"/>
    </row>
    <row r="702" spans="1:28" ht="15.75" x14ac:dyDescent="0.25">
      <c r="A702" s="162"/>
      <c r="B702" s="162"/>
      <c r="C702" s="162"/>
      <c r="D702" s="162"/>
      <c r="E702" s="162"/>
      <c r="F702" s="162"/>
      <c r="G702" s="162"/>
      <c r="H702" s="162"/>
      <c r="I702" s="162"/>
      <c r="J702" s="162"/>
      <c r="K702" s="162"/>
      <c r="L702" s="162"/>
      <c r="M702" s="162"/>
      <c r="N702" s="162"/>
      <c r="O702" s="162"/>
      <c r="P702" s="162"/>
      <c r="Q702" s="162"/>
      <c r="R702" s="162"/>
      <c r="S702" s="162"/>
      <c r="T702" s="162"/>
      <c r="U702" s="162"/>
      <c r="V702" s="162"/>
      <c r="W702" s="162"/>
      <c r="X702" s="162"/>
      <c r="Y702" s="173"/>
      <c r="Z702" s="173"/>
      <c r="AA702" s="173"/>
      <c r="AB702" s="162"/>
    </row>
    <row r="703" spans="1:28" ht="15.75" x14ac:dyDescent="0.25">
      <c r="A703" s="162"/>
      <c r="B703" s="162"/>
      <c r="C703" s="162"/>
      <c r="D703" s="162"/>
      <c r="E703" s="162"/>
      <c r="F703" s="162"/>
      <c r="G703" s="162"/>
      <c r="H703" s="162"/>
      <c r="I703" s="162"/>
      <c r="J703" s="162"/>
      <c r="K703" s="162"/>
      <c r="L703" s="162"/>
      <c r="M703" s="162"/>
      <c r="N703" s="162"/>
      <c r="O703" s="162"/>
      <c r="P703" s="162"/>
      <c r="Q703" s="162"/>
      <c r="R703" s="162"/>
      <c r="S703" s="162"/>
      <c r="T703" s="162"/>
      <c r="U703" s="162"/>
      <c r="V703" s="162"/>
      <c r="W703" s="162"/>
      <c r="X703" s="162"/>
      <c r="Y703" s="173"/>
      <c r="Z703" s="173"/>
      <c r="AA703" s="173"/>
      <c r="AB703" s="162"/>
    </row>
    <row r="704" spans="1:28" ht="15.75" x14ac:dyDescent="0.25">
      <c r="A704" s="162"/>
      <c r="B704" s="162"/>
      <c r="C704" s="162"/>
      <c r="D704" s="162"/>
      <c r="E704" s="162"/>
      <c r="F704" s="162"/>
      <c r="G704" s="162"/>
      <c r="H704" s="162"/>
      <c r="I704" s="162"/>
      <c r="J704" s="162"/>
      <c r="K704" s="162"/>
      <c r="L704" s="162"/>
      <c r="M704" s="162"/>
      <c r="N704" s="162"/>
      <c r="O704" s="162"/>
      <c r="P704" s="162"/>
      <c r="Q704" s="162"/>
      <c r="R704" s="162"/>
      <c r="S704" s="162"/>
      <c r="T704" s="162"/>
      <c r="U704" s="162"/>
      <c r="V704" s="162"/>
      <c r="W704" s="162"/>
      <c r="X704" s="162"/>
      <c r="Y704" s="173"/>
      <c r="Z704" s="173"/>
      <c r="AA704" s="173"/>
      <c r="AB704" s="162"/>
    </row>
    <row r="705" spans="1:28" ht="15.75" x14ac:dyDescent="0.25">
      <c r="A705" s="162"/>
      <c r="B705" s="162"/>
      <c r="C705" s="162"/>
      <c r="D705" s="162"/>
      <c r="E705" s="162"/>
      <c r="F705" s="162"/>
      <c r="G705" s="162"/>
      <c r="H705" s="162"/>
      <c r="I705" s="162"/>
      <c r="J705" s="162"/>
      <c r="K705" s="162"/>
      <c r="L705" s="162"/>
      <c r="M705" s="162"/>
      <c r="N705" s="162"/>
      <c r="O705" s="162"/>
      <c r="P705" s="162"/>
      <c r="Q705" s="162"/>
      <c r="R705" s="162"/>
      <c r="S705" s="162"/>
      <c r="T705" s="162"/>
      <c r="U705" s="162"/>
      <c r="V705" s="162"/>
      <c r="W705" s="162"/>
      <c r="X705" s="162"/>
      <c r="Y705" s="173"/>
      <c r="Z705" s="173"/>
      <c r="AA705" s="173"/>
      <c r="AB705" s="162"/>
    </row>
    <row r="706" spans="1:28" ht="15.75" x14ac:dyDescent="0.25">
      <c r="A706" s="162"/>
      <c r="B706" s="162"/>
      <c r="C706" s="162"/>
      <c r="D706" s="162"/>
      <c r="E706" s="162"/>
      <c r="F706" s="162"/>
      <c r="G706" s="162"/>
      <c r="H706" s="162"/>
      <c r="I706" s="162"/>
      <c r="J706" s="162"/>
      <c r="K706" s="162"/>
      <c r="L706" s="162"/>
      <c r="M706" s="162"/>
      <c r="N706" s="162"/>
      <c r="O706" s="162"/>
      <c r="P706" s="162"/>
      <c r="Q706" s="162"/>
      <c r="R706" s="162"/>
      <c r="S706" s="162"/>
      <c r="T706" s="162"/>
      <c r="U706" s="162"/>
      <c r="V706" s="162"/>
      <c r="W706" s="162"/>
      <c r="X706" s="162"/>
      <c r="Y706" s="173"/>
      <c r="Z706" s="173"/>
      <c r="AA706" s="173"/>
      <c r="AB706" s="162"/>
    </row>
    <row r="707" spans="1:28" ht="15.75" x14ac:dyDescent="0.25">
      <c r="A707" s="162"/>
      <c r="B707" s="162"/>
      <c r="C707" s="162"/>
      <c r="D707" s="162"/>
      <c r="E707" s="162"/>
      <c r="F707" s="162"/>
      <c r="G707" s="162"/>
      <c r="H707" s="162"/>
      <c r="I707" s="162"/>
      <c r="J707" s="162"/>
      <c r="K707" s="162"/>
      <c r="L707" s="162"/>
      <c r="M707" s="162"/>
      <c r="N707" s="162"/>
      <c r="O707" s="162"/>
      <c r="P707" s="162"/>
      <c r="Q707" s="162"/>
      <c r="R707" s="162"/>
      <c r="S707" s="162"/>
      <c r="T707" s="162"/>
      <c r="U707" s="162"/>
      <c r="V707" s="162"/>
      <c r="W707" s="162"/>
      <c r="X707" s="162"/>
      <c r="Y707" s="173"/>
      <c r="Z707" s="173"/>
      <c r="AA707" s="173"/>
      <c r="AB707" s="162"/>
    </row>
    <row r="708" spans="1:28" ht="15.75" x14ac:dyDescent="0.25">
      <c r="A708" s="162"/>
      <c r="B708" s="162"/>
      <c r="C708" s="162"/>
      <c r="D708" s="162"/>
      <c r="E708" s="162"/>
      <c r="F708" s="162"/>
      <c r="G708" s="162"/>
      <c r="H708" s="162"/>
      <c r="I708" s="162"/>
      <c r="J708" s="162"/>
      <c r="K708" s="162"/>
      <c r="L708" s="162"/>
      <c r="M708" s="162"/>
      <c r="N708" s="162"/>
      <c r="O708" s="162"/>
      <c r="P708" s="162"/>
      <c r="Q708" s="162"/>
      <c r="R708" s="162"/>
      <c r="S708" s="162"/>
      <c r="T708" s="162"/>
      <c r="U708" s="162"/>
      <c r="V708" s="162"/>
      <c r="W708" s="162"/>
      <c r="X708" s="162"/>
      <c r="Y708" s="173"/>
      <c r="Z708" s="173"/>
      <c r="AA708" s="173"/>
      <c r="AB708" s="162"/>
    </row>
    <row r="709" spans="1:28" ht="15.75" x14ac:dyDescent="0.25">
      <c r="A709" s="162"/>
      <c r="B709" s="162"/>
      <c r="C709" s="162"/>
      <c r="D709" s="162"/>
      <c r="E709" s="162"/>
      <c r="F709" s="162"/>
      <c r="G709" s="162"/>
      <c r="H709" s="162"/>
      <c r="I709" s="162"/>
      <c r="J709" s="162"/>
      <c r="K709" s="162"/>
      <c r="L709" s="162"/>
      <c r="M709" s="162"/>
      <c r="N709" s="162"/>
      <c r="O709" s="162"/>
      <c r="P709" s="162"/>
      <c r="Q709" s="162"/>
      <c r="R709" s="162"/>
      <c r="S709" s="162"/>
      <c r="T709" s="162"/>
      <c r="U709" s="162"/>
      <c r="V709" s="162"/>
      <c r="W709" s="162"/>
      <c r="X709" s="162"/>
      <c r="Y709" s="173"/>
      <c r="Z709" s="173"/>
      <c r="AA709" s="173"/>
      <c r="AB709" s="162"/>
    </row>
    <row r="710" spans="1:28" ht="15.75" x14ac:dyDescent="0.25">
      <c r="A710" s="162"/>
      <c r="B710" s="162"/>
      <c r="C710" s="162"/>
      <c r="D710" s="162"/>
      <c r="E710" s="162"/>
      <c r="F710" s="162"/>
      <c r="G710" s="162"/>
      <c r="H710" s="162"/>
      <c r="I710" s="162"/>
      <c r="J710" s="162"/>
      <c r="K710" s="162"/>
      <c r="L710" s="162"/>
      <c r="M710" s="162"/>
      <c r="N710" s="162"/>
      <c r="O710" s="162"/>
      <c r="P710" s="162"/>
      <c r="Q710" s="162"/>
      <c r="R710" s="162"/>
      <c r="S710" s="162"/>
      <c r="T710" s="162"/>
      <c r="U710" s="162"/>
      <c r="V710" s="162"/>
      <c r="W710" s="162"/>
      <c r="X710" s="162"/>
      <c r="Y710" s="173"/>
      <c r="Z710" s="173"/>
      <c r="AA710" s="173"/>
      <c r="AB710" s="162"/>
    </row>
    <row r="711" spans="1:28" ht="15.75" x14ac:dyDescent="0.25">
      <c r="A711" s="162"/>
      <c r="B711" s="162"/>
      <c r="C711" s="162"/>
      <c r="D711" s="162"/>
      <c r="E711" s="162"/>
      <c r="F711" s="162"/>
      <c r="G711" s="162"/>
      <c r="H711" s="162"/>
      <c r="I711" s="162"/>
      <c r="J711" s="162"/>
      <c r="K711" s="162"/>
      <c r="L711" s="162"/>
      <c r="M711" s="162"/>
      <c r="N711" s="162"/>
      <c r="O711" s="162"/>
      <c r="P711" s="162"/>
      <c r="Q711" s="162"/>
      <c r="R711" s="162"/>
      <c r="S711" s="162"/>
      <c r="T711" s="162"/>
      <c r="U711" s="162"/>
      <c r="V711" s="162"/>
      <c r="W711" s="162"/>
      <c r="X711" s="162"/>
      <c r="Y711" s="173"/>
      <c r="Z711" s="173"/>
      <c r="AA711" s="173"/>
      <c r="AB711" s="162"/>
    </row>
    <row r="712" spans="1:28" ht="15.75" x14ac:dyDescent="0.25">
      <c r="A712" s="162"/>
      <c r="B712" s="162"/>
      <c r="C712" s="162"/>
      <c r="D712" s="162"/>
      <c r="E712" s="162"/>
      <c r="F712" s="162"/>
      <c r="G712" s="162"/>
      <c r="H712" s="162"/>
      <c r="I712" s="162"/>
      <c r="J712" s="162"/>
      <c r="K712" s="162"/>
      <c r="L712" s="162"/>
      <c r="M712" s="162"/>
      <c r="N712" s="162"/>
      <c r="O712" s="162"/>
      <c r="P712" s="162"/>
      <c r="Q712" s="162"/>
      <c r="R712" s="162"/>
      <c r="S712" s="162"/>
      <c r="T712" s="162"/>
      <c r="U712" s="162"/>
      <c r="V712" s="162"/>
      <c r="W712" s="162"/>
      <c r="X712" s="162"/>
      <c r="Y712" s="173"/>
      <c r="Z712" s="173"/>
      <c r="AA712" s="173"/>
      <c r="AB712" s="162"/>
    </row>
    <row r="713" spans="1:28" ht="15.75" x14ac:dyDescent="0.25">
      <c r="A713" s="162"/>
      <c r="B713" s="162"/>
      <c r="C713" s="162"/>
      <c r="D713" s="162"/>
      <c r="E713" s="162"/>
      <c r="F713" s="162"/>
      <c r="G713" s="162"/>
      <c r="H713" s="162"/>
      <c r="I713" s="162"/>
      <c r="J713" s="162"/>
      <c r="K713" s="162"/>
      <c r="L713" s="162"/>
      <c r="M713" s="162"/>
      <c r="N713" s="162"/>
      <c r="O713" s="162"/>
      <c r="P713" s="162"/>
      <c r="Q713" s="162"/>
      <c r="R713" s="162"/>
      <c r="S713" s="162"/>
      <c r="T713" s="162"/>
      <c r="U713" s="162"/>
      <c r="V713" s="162"/>
      <c r="W713" s="162"/>
      <c r="X713" s="162"/>
      <c r="Y713" s="173"/>
      <c r="Z713" s="173"/>
      <c r="AA713" s="173"/>
      <c r="AB713" s="162"/>
    </row>
    <row r="714" spans="1:28" ht="15.75" x14ac:dyDescent="0.25">
      <c r="A714" s="162"/>
      <c r="B714" s="162"/>
      <c r="C714" s="162"/>
      <c r="D714" s="162"/>
      <c r="E714" s="162"/>
      <c r="F714" s="162"/>
      <c r="G714" s="162"/>
      <c r="H714" s="162"/>
      <c r="I714" s="162"/>
      <c r="J714" s="162"/>
      <c r="K714" s="162"/>
      <c r="L714" s="162"/>
      <c r="M714" s="162"/>
      <c r="N714" s="162"/>
      <c r="O714" s="162"/>
      <c r="P714" s="162"/>
      <c r="Q714" s="162"/>
      <c r="R714" s="162"/>
      <c r="S714" s="162"/>
      <c r="T714" s="162"/>
      <c r="U714" s="162"/>
      <c r="V714" s="162"/>
      <c r="W714" s="162"/>
      <c r="X714" s="162"/>
      <c r="Y714" s="173"/>
      <c r="Z714" s="173"/>
      <c r="AA714" s="173"/>
      <c r="AB714" s="162"/>
    </row>
    <row r="715" spans="1:28" ht="15.75" x14ac:dyDescent="0.25">
      <c r="A715" s="162"/>
      <c r="B715" s="162"/>
      <c r="C715" s="162"/>
      <c r="D715" s="162"/>
      <c r="E715" s="162"/>
      <c r="F715" s="162"/>
      <c r="G715" s="162"/>
      <c r="H715" s="162"/>
      <c r="I715" s="162"/>
      <c r="J715" s="162"/>
      <c r="K715" s="162"/>
      <c r="L715" s="162"/>
      <c r="M715" s="162"/>
      <c r="N715" s="162"/>
      <c r="O715" s="162"/>
      <c r="P715" s="162"/>
      <c r="Q715" s="162"/>
      <c r="R715" s="162"/>
      <c r="S715" s="162"/>
      <c r="T715" s="162"/>
      <c r="U715" s="162"/>
      <c r="V715" s="162"/>
      <c r="W715" s="162"/>
      <c r="X715" s="162"/>
      <c r="Y715" s="173"/>
      <c r="Z715" s="173"/>
      <c r="AA715" s="173"/>
      <c r="AB715" s="162"/>
    </row>
    <row r="716" spans="1:28" ht="15.75" x14ac:dyDescent="0.25">
      <c r="A716" s="162"/>
      <c r="B716" s="162"/>
      <c r="C716" s="162"/>
      <c r="D716" s="162"/>
      <c r="E716" s="162"/>
      <c r="F716" s="162"/>
      <c r="G716" s="162"/>
      <c r="H716" s="162"/>
      <c r="I716" s="162"/>
      <c r="J716" s="162"/>
      <c r="K716" s="162"/>
      <c r="L716" s="162"/>
      <c r="M716" s="162"/>
      <c r="N716" s="162"/>
      <c r="O716" s="162"/>
      <c r="P716" s="162"/>
      <c r="Q716" s="162"/>
      <c r="R716" s="162"/>
      <c r="S716" s="162"/>
      <c r="T716" s="162"/>
      <c r="U716" s="162"/>
      <c r="V716" s="162"/>
      <c r="W716" s="162"/>
      <c r="X716" s="162"/>
      <c r="Y716" s="173"/>
      <c r="Z716" s="173"/>
      <c r="AA716" s="173"/>
      <c r="AB716" s="162"/>
    </row>
    <row r="717" spans="1:28" ht="15.75" x14ac:dyDescent="0.25">
      <c r="A717" s="162"/>
      <c r="B717" s="162"/>
      <c r="C717" s="162"/>
      <c r="D717" s="162"/>
      <c r="E717" s="162"/>
      <c r="F717" s="162"/>
      <c r="G717" s="162"/>
      <c r="H717" s="162"/>
      <c r="I717" s="162"/>
      <c r="J717" s="162"/>
      <c r="K717" s="162"/>
      <c r="L717" s="162"/>
      <c r="M717" s="162"/>
      <c r="N717" s="162"/>
      <c r="O717" s="162"/>
      <c r="P717" s="162"/>
      <c r="Q717" s="162"/>
      <c r="R717" s="162"/>
      <c r="S717" s="162"/>
      <c r="T717" s="162"/>
      <c r="U717" s="162"/>
      <c r="V717" s="162"/>
      <c r="W717" s="162"/>
      <c r="X717" s="162"/>
      <c r="Y717" s="173"/>
      <c r="Z717" s="173"/>
      <c r="AA717" s="173"/>
      <c r="AB717" s="162"/>
    </row>
    <row r="718" spans="1:28" ht="15.75" x14ac:dyDescent="0.25">
      <c r="A718" s="162"/>
      <c r="B718" s="162"/>
      <c r="C718" s="162"/>
      <c r="D718" s="162"/>
      <c r="E718" s="162"/>
      <c r="F718" s="162"/>
      <c r="G718" s="162"/>
      <c r="H718" s="162"/>
      <c r="I718" s="162"/>
      <c r="J718" s="162"/>
      <c r="K718" s="162"/>
      <c r="L718" s="162"/>
      <c r="M718" s="162"/>
      <c r="N718" s="162"/>
      <c r="O718" s="162"/>
      <c r="P718" s="162"/>
      <c r="Q718" s="162"/>
      <c r="R718" s="162"/>
      <c r="S718" s="162"/>
      <c r="T718" s="162"/>
      <c r="U718" s="162"/>
      <c r="V718" s="162"/>
      <c r="W718" s="162"/>
      <c r="X718" s="162"/>
      <c r="Y718" s="173"/>
      <c r="Z718" s="173"/>
      <c r="AA718" s="173"/>
      <c r="AB718" s="162"/>
    </row>
    <row r="719" spans="1:28" ht="15.75" x14ac:dyDescent="0.25">
      <c r="A719" s="162"/>
      <c r="B719" s="162"/>
      <c r="C719" s="162"/>
      <c r="D719" s="162"/>
      <c r="E719" s="162"/>
      <c r="F719" s="162"/>
      <c r="G719" s="162"/>
      <c r="H719" s="162"/>
      <c r="I719" s="162"/>
      <c r="J719" s="162"/>
      <c r="K719" s="162"/>
      <c r="L719" s="162"/>
      <c r="M719" s="162"/>
      <c r="N719" s="162"/>
      <c r="O719" s="162"/>
      <c r="P719" s="162"/>
      <c r="Q719" s="162"/>
      <c r="R719" s="162"/>
      <c r="S719" s="162"/>
      <c r="T719" s="162"/>
      <c r="U719" s="162"/>
      <c r="V719" s="162"/>
      <c r="W719" s="162"/>
      <c r="X719" s="162"/>
      <c r="Y719" s="173"/>
      <c r="Z719" s="173"/>
      <c r="AA719" s="173"/>
      <c r="AB719" s="162"/>
    </row>
    <row r="720" spans="1:28" ht="15.75" x14ac:dyDescent="0.25">
      <c r="A720" s="162"/>
      <c r="B720" s="162"/>
      <c r="C720" s="162"/>
      <c r="D720" s="162"/>
      <c r="E720" s="162"/>
      <c r="F720" s="162"/>
      <c r="G720" s="162"/>
      <c r="H720" s="162"/>
      <c r="I720" s="162"/>
      <c r="J720" s="162"/>
      <c r="K720" s="162"/>
      <c r="L720" s="162"/>
      <c r="M720" s="162"/>
      <c r="N720" s="162"/>
      <c r="O720" s="162"/>
      <c r="P720" s="162"/>
      <c r="Q720" s="162"/>
      <c r="R720" s="162"/>
      <c r="S720" s="162"/>
      <c r="T720" s="162"/>
      <c r="U720" s="162"/>
      <c r="V720" s="162"/>
      <c r="W720" s="162"/>
      <c r="X720" s="162"/>
      <c r="Y720" s="173"/>
      <c r="Z720" s="173"/>
      <c r="AA720" s="173"/>
      <c r="AB720" s="162"/>
    </row>
    <row r="721" spans="1:28" ht="15.75" x14ac:dyDescent="0.25">
      <c r="A721" s="162"/>
      <c r="B721" s="162"/>
      <c r="C721" s="162"/>
      <c r="D721" s="162"/>
      <c r="E721" s="162"/>
      <c r="F721" s="162"/>
      <c r="G721" s="162"/>
      <c r="H721" s="162"/>
      <c r="I721" s="162"/>
      <c r="J721" s="162"/>
      <c r="K721" s="162"/>
      <c r="L721" s="162"/>
      <c r="M721" s="162"/>
      <c r="N721" s="162"/>
      <c r="O721" s="162"/>
      <c r="P721" s="162"/>
      <c r="Q721" s="162"/>
      <c r="R721" s="162"/>
      <c r="S721" s="162"/>
      <c r="T721" s="162"/>
      <c r="U721" s="162"/>
      <c r="V721" s="162"/>
      <c r="W721" s="162"/>
      <c r="X721" s="162"/>
      <c r="Y721" s="173"/>
      <c r="Z721" s="173"/>
      <c r="AA721" s="173"/>
      <c r="AB721" s="162"/>
    </row>
    <row r="722" spans="1:28" ht="15.75" x14ac:dyDescent="0.25">
      <c r="A722" s="162"/>
      <c r="B722" s="162"/>
      <c r="C722" s="162"/>
      <c r="D722" s="162"/>
      <c r="E722" s="162"/>
      <c r="F722" s="162"/>
      <c r="G722" s="162"/>
      <c r="H722" s="162"/>
      <c r="I722" s="162"/>
      <c r="J722" s="162"/>
      <c r="K722" s="162"/>
      <c r="L722" s="162"/>
      <c r="M722" s="162"/>
      <c r="N722" s="162"/>
      <c r="O722" s="162"/>
      <c r="P722" s="162"/>
      <c r="Q722" s="162"/>
      <c r="R722" s="162"/>
      <c r="S722" s="162"/>
      <c r="T722" s="162"/>
      <c r="U722" s="162"/>
      <c r="V722" s="162"/>
      <c r="W722" s="162"/>
      <c r="X722" s="162"/>
      <c r="Y722" s="173"/>
      <c r="Z722" s="173"/>
      <c r="AA722" s="173"/>
      <c r="AB722" s="162"/>
    </row>
    <row r="723" spans="1:28" ht="15.75" x14ac:dyDescent="0.25">
      <c r="A723" s="162"/>
      <c r="B723" s="162"/>
      <c r="C723" s="162"/>
      <c r="D723" s="162"/>
      <c r="E723" s="162"/>
      <c r="F723" s="162"/>
      <c r="G723" s="162"/>
      <c r="H723" s="162"/>
      <c r="I723" s="162"/>
      <c r="J723" s="162"/>
      <c r="K723" s="162"/>
      <c r="L723" s="162"/>
      <c r="M723" s="162"/>
      <c r="N723" s="162"/>
      <c r="O723" s="162"/>
      <c r="P723" s="162"/>
      <c r="Q723" s="162"/>
      <c r="R723" s="162"/>
      <c r="S723" s="162"/>
      <c r="T723" s="162"/>
      <c r="U723" s="162"/>
      <c r="V723" s="162"/>
      <c r="W723" s="162"/>
      <c r="X723" s="162"/>
      <c r="Y723" s="173"/>
      <c r="Z723" s="173"/>
      <c r="AA723" s="173"/>
      <c r="AB723" s="162"/>
    </row>
    <row r="724" spans="1:28" ht="15.75" x14ac:dyDescent="0.25">
      <c r="A724" s="162"/>
      <c r="B724" s="162"/>
      <c r="C724" s="162"/>
      <c r="D724" s="162"/>
      <c r="E724" s="162"/>
      <c r="F724" s="162"/>
      <c r="G724" s="162"/>
      <c r="H724" s="162"/>
      <c r="I724" s="162"/>
      <c r="J724" s="162"/>
      <c r="K724" s="162"/>
      <c r="L724" s="162"/>
      <c r="M724" s="162"/>
      <c r="N724" s="162"/>
      <c r="O724" s="162"/>
      <c r="P724" s="162"/>
      <c r="Q724" s="162"/>
      <c r="R724" s="162"/>
      <c r="S724" s="162"/>
      <c r="T724" s="162"/>
      <c r="U724" s="162"/>
      <c r="V724" s="162"/>
      <c r="W724" s="162"/>
      <c r="X724" s="162"/>
      <c r="Y724" s="173"/>
      <c r="Z724" s="173"/>
      <c r="AA724" s="173"/>
      <c r="AB724" s="162"/>
    </row>
    <row r="725" spans="1:28" ht="15.75" x14ac:dyDescent="0.25">
      <c r="A725" s="162"/>
      <c r="B725" s="162"/>
      <c r="C725" s="162"/>
      <c r="D725" s="162"/>
      <c r="E725" s="162"/>
      <c r="F725" s="162"/>
      <c r="G725" s="162"/>
      <c r="H725" s="162"/>
      <c r="I725" s="162"/>
      <c r="J725" s="162"/>
      <c r="K725" s="162"/>
      <c r="L725" s="162"/>
      <c r="M725" s="162"/>
      <c r="N725" s="162"/>
      <c r="O725" s="162"/>
      <c r="P725" s="162"/>
      <c r="Q725" s="162"/>
      <c r="R725" s="162"/>
      <c r="S725" s="162"/>
      <c r="T725" s="162"/>
      <c r="U725" s="162"/>
      <c r="V725" s="162"/>
      <c r="W725" s="162"/>
      <c r="X725" s="162"/>
      <c r="Y725" s="173"/>
      <c r="Z725" s="173"/>
      <c r="AA725" s="173"/>
      <c r="AB725" s="162"/>
    </row>
    <row r="726" spans="1:28" ht="15.75" x14ac:dyDescent="0.25">
      <c r="A726" s="162"/>
      <c r="B726" s="162"/>
      <c r="C726" s="162"/>
      <c r="D726" s="162"/>
      <c r="E726" s="162"/>
      <c r="F726" s="162"/>
      <c r="G726" s="162"/>
      <c r="H726" s="162"/>
      <c r="I726" s="162"/>
      <c r="J726" s="162"/>
      <c r="K726" s="162"/>
      <c r="L726" s="162"/>
      <c r="M726" s="162"/>
      <c r="N726" s="162"/>
      <c r="O726" s="162"/>
      <c r="P726" s="162"/>
      <c r="Q726" s="162"/>
      <c r="R726" s="162"/>
      <c r="S726" s="162"/>
      <c r="T726" s="162"/>
      <c r="U726" s="162"/>
      <c r="V726" s="162"/>
      <c r="W726" s="162"/>
      <c r="X726" s="162"/>
      <c r="Y726" s="173"/>
      <c r="Z726" s="173"/>
      <c r="AA726" s="173"/>
      <c r="AB726" s="162"/>
    </row>
    <row r="727" spans="1:28" ht="15.75" x14ac:dyDescent="0.25">
      <c r="A727" s="162"/>
      <c r="B727" s="162"/>
      <c r="C727" s="162"/>
      <c r="D727" s="162"/>
      <c r="E727" s="162"/>
      <c r="F727" s="162"/>
      <c r="G727" s="162"/>
      <c r="H727" s="162"/>
      <c r="I727" s="162"/>
      <c r="J727" s="162"/>
      <c r="K727" s="162"/>
      <c r="L727" s="162"/>
      <c r="M727" s="162"/>
      <c r="N727" s="162"/>
      <c r="O727" s="162"/>
      <c r="P727" s="162"/>
      <c r="Q727" s="162"/>
      <c r="R727" s="162"/>
      <c r="S727" s="162"/>
      <c r="T727" s="162"/>
      <c r="U727" s="162"/>
      <c r="V727" s="162"/>
      <c r="W727" s="162"/>
      <c r="X727" s="162"/>
      <c r="Y727" s="173"/>
      <c r="Z727" s="173"/>
      <c r="AA727" s="173"/>
      <c r="AB727" s="162"/>
    </row>
    <row r="728" spans="1:28" ht="15.75" x14ac:dyDescent="0.25">
      <c r="A728" s="162"/>
      <c r="B728" s="162"/>
      <c r="C728" s="162"/>
      <c r="D728" s="162"/>
      <c r="E728" s="162"/>
      <c r="F728" s="162"/>
      <c r="G728" s="162"/>
      <c r="H728" s="162"/>
      <c r="I728" s="162"/>
      <c r="J728" s="162"/>
      <c r="K728" s="162"/>
      <c r="L728" s="162"/>
      <c r="M728" s="162"/>
      <c r="N728" s="162"/>
      <c r="O728" s="162"/>
      <c r="P728" s="162"/>
      <c r="Q728" s="162"/>
      <c r="R728" s="162"/>
      <c r="S728" s="162"/>
      <c r="T728" s="162"/>
      <c r="U728" s="162"/>
      <c r="V728" s="162"/>
      <c r="W728" s="162"/>
      <c r="X728" s="162"/>
      <c r="Y728" s="173"/>
      <c r="Z728" s="173"/>
      <c r="AA728" s="173"/>
      <c r="AB728" s="162"/>
    </row>
    <row r="729" spans="1:28" ht="15.75" x14ac:dyDescent="0.25">
      <c r="A729" s="162"/>
      <c r="B729" s="162"/>
      <c r="C729" s="162"/>
      <c r="D729" s="162"/>
      <c r="E729" s="162"/>
      <c r="F729" s="162"/>
      <c r="G729" s="162"/>
      <c r="H729" s="162"/>
      <c r="I729" s="162"/>
      <c r="J729" s="162"/>
      <c r="K729" s="162"/>
      <c r="L729" s="162"/>
      <c r="M729" s="162"/>
      <c r="N729" s="162"/>
      <c r="O729" s="162"/>
      <c r="P729" s="162"/>
      <c r="Q729" s="162"/>
      <c r="R729" s="162"/>
      <c r="S729" s="162"/>
      <c r="T729" s="162"/>
      <c r="U729" s="162"/>
      <c r="V729" s="162"/>
      <c r="W729" s="162"/>
      <c r="X729" s="162"/>
      <c r="Y729" s="173"/>
      <c r="Z729" s="173"/>
      <c r="AA729" s="173"/>
      <c r="AB729" s="162"/>
    </row>
    <row r="730" spans="1:28" ht="15.75" x14ac:dyDescent="0.25">
      <c r="A730" s="162"/>
      <c r="B730" s="162"/>
      <c r="C730" s="162"/>
      <c r="D730" s="162"/>
      <c r="E730" s="162"/>
      <c r="F730" s="162"/>
      <c r="G730" s="162"/>
      <c r="H730" s="162"/>
      <c r="I730" s="162"/>
      <c r="J730" s="162"/>
      <c r="K730" s="162"/>
      <c r="L730" s="162"/>
      <c r="M730" s="162"/>
      <c r="N730" s="162"/>
      <c r="O730" s="162"/>
      <c r="P730" s="162"/>
      <c r="Q730" s="162"/>
      <c r="R730" s="162"/>
      <c r="S730" s="162"/>
      <c r="T730" s="162"/>
      <c r="U730" s="162"/>
      <c r="V730" s="162"/>
      <c r="W730" s="162"/>
      <c r="X730" s="162"/>
      <c r="Y730" s="173"/>
      <c r="Z730" s="173"/>
      <c r="AA730" s="173"/>
      <c r="AB730" s="162"/>
    </row>
    <row r="731" spans="1:28" ht="15.75" x14ac:dyDescent="0.25">
      <c r="A731" s="162"/>
      <c r="B731" s="162"/>
      <c r="C731" s="162"/>
      <c r="D731" s="162"/>
      <c r="E731" s="162"/>
      <c r="F731" s="162"/>
      <c r="G731" s="162"/>
      <c r="H731" s="162"/>
      <c r="I731" s="162"/>
      <c r="J731" s="162"/>
      <c r="K731" s="162"/>
      <c r="L731" s="162"/>
      <c r="M731" s="162"/>
      <c r="N731" s="162"/>
      <c r="O731" s="162"/>
      <c r="P731" s="162"/>
      <c r="Q731" s="162"/>
      <c r="R731" s="162"/>
      <c r="S731" s="162"/>
      <c r="T731" s="162"/>
      <c r="U731" s="162"/>
      <c r="V731" s="162"/>
      <c r="W731" s="162"/>
      <c r="X731" s="162"/>
      <c r="Y731" s="173"/>
      <c r="Z731" s="173"/>
      <c r="AA731" s="173"/>
      <c r="AB731" s="162"/>
    </row>
    <row r="732" spans="1:28" ht="15.75" x14ac:dyDescent="0.25">
      <c r="A732" s="162"/>
      <c r="B732" s="162"/>
      <c r="C732" s="162"/>
      <c r="D732" s="162"/>
      <c r="E732" s="162"/>
      <c r="F732" s="162"/>
      <c r="G732" s="162"/>
      <c r="H732" s="162"/>
      <c r="I732" s="162"/>
      <c r="J732" s="162"/>
      <c r="K732" s="162"/>
      <c r="L732" s="162"/>
      <c r="M732" s="162"/>
      <c r="N732" s="162"/>
      <c r="O732" s="162"/>
      <c r="P732" s="162"/>
      <c r="Q732" s="162"/>
      <c r="R732" s="162"/>
      <c r="S732" s="162"/>
      <c r="T732" s="162"/>
      <c r="U732" s="162"/>
      <c r="V732" s="162"/>
      <c r="W732" s="162"/>
      <c r="X732" s="162"/>
      <c r="Y732" s="173"/>
      <c r="Z732" s="173"/>
      <c r="AA732" s="173"/>
      <c r="AB732" s="162"/>
    </row>
    <row r="733" spans="1:28" ht="15.75" x14ac:dyDescent="0.25">
      <c r="A733" s="162"/>
      <c r="B733" s="162"/>
      <c r="C733" s="162"/>
      <c r="D733" s="162"/>
      <c r="E733" s="162"/>
      <c r="F733" s="162"/>
      <c r="G733" s="162"/>
      <c r="H733" s="162"/>
      <c r="I733" s="162"/>
      <c r="J733" s="162"/>
      <c r="K733" s="162"/>
      <c r="L733" s="162"/>
      <c r="M733" s="162"/>
      <c r="N733" s="162"/>
      <c r="O733" s="162"/>
      <c r="P733" s="162"/>
      <c r="Q733" s="162"/>
      <c r="R733" s="162"/>
      <c r="S733" s="162"/>
      <c r="T733" s="162"/>
      <c r="U733" s="162"/>
      <c r="V733" s="162"/>
      <c r="W733" s="162"/>
      <c r="X733" s="162"/>
      <c r="Y733" s="173"/>
      <c r="Z733" s="173"/>
      <c r="AA733" s="173"/>
      <c r="AB733" s="162"/>
    </row>
    <row r="734" spans="1:28" ht="15.75" x14ac:dyDescent="0.25">
      <c r="A734" s="162"/>
      <c r="B734" s="162"/>
      <c r="C734" s="162"/>
      <c r="D734" s="162"/>
      <c r="E734" s="162"/>
      <c r="F734" s="162"/>
      <c r="G734" s="162"/>
      <c r="H734" s="162"/>
      <c r="I734" s="162"/>
      <c r="J734" s="162"/>
      <c r="K734" s="162"/>
      <c r="L734" s="162"/>
      <c r="M734" s="162"/>
      <c r="N734" s="162"/>
      <c r="O734" s="162"/>
      <c r="P734" s="162"/>
      <c r="Q734" s="162"/>
      <c r="R734" s="162"/>
      <c r="S734" s="162"/>
      <c r="T734" s="162"/>
      <c r="U734" s="162"/>
      <c r="V734" s="162"/>
      <c r="W734" s="162"/>
      <c r="X734" s="162"/>
      <c r="Y734" s="173"/>
      <c r="Z734" s="173"/>
      <c r="AA734" s="173"/>
      <c r="AB734" s="162"/>
    </row>
    <row r="735" spans="1:28" ht="15.75" x14ac:dyDescent="0.25">
      <c r="A735" s="162"/>
      <c r="B735" s="162"/>
      <c r="C735" s="162"/>
      <c r="D735" s="162"/>
      <c r="E735" s="162"/>
      <c r="F735" s="162"/>
      <c r="G735" s="162"/>
      <c r="H735" s="162"/>
      <c r="I735" s="162"/>
      <c r="J735" s="162"/>
      <c r="K735" s="162"/>
      <c r="L735" s="162"/>
      <c r="M735" s="162"/>
      <c r="N735" s="162"/>
      <c r="O735" s="162"/>
      <c r="P735" s="162"/>
      <c r="Q735" s="162"/>
      <c r="R735" s="162"/>
      <c r="S735" s="162"/>
      <c r="T735" s="162"/>
      <c r="U735" s="162"/>
      <c r="V735" s="162"/>
      <c r="W735" s="162"/>
      <c r="X735" s="162"/>
      <c r="Y735" s="173"/>
      <c r="Z735" s="173"/>
      <c r="AA735" s="173"/>
      <c r="AB735" s="162"/>
    </row>
    <row r="736" spans="1:28" ht="15.75" x14ac:dyDescent="0.25">
      <c r="A736" s="162"/>
      <c r="B736" s="162"/>
      <c r="C736" s="162"/>
      <c r="D736" s="162"/>
      <c r="E736" s="162"/>
      <c r="F736" s="162"/>
      <c r="G736" s="162"/>
      <c r="H736" s="162"/>
      <c r="I736" s="162"/>
      <c r="J736" s="162"/>
      <c r="K736" s="162"/>
      <c r="L736" s="162"/>
      <c r="M736" s="162"/>
      <c r="N736" s="162"/>
      <c r="O736" s="162"/>
      <c r="P736" s="162"/>
      <c r="Q736" s="162"/>
      <c r="R736" s="162"/>
      <c r="S736" s="162"/>
      <c r="T736" s="162"/>
      <c r="U736" s="162"/>
      <c r="V736" s="162"/>
      <c r="W736" s="162"/>
      <c r="X736" s="162"/>
      <c r="Y736" s="173"/>
      <c r="Z736" s="173"/>
      <c r="AA736" s="173"/>
      <c r="AB736" s="162"/>
    </row>
    <row r="737" spans="1:28" ht="15.75" x14ac:dyDescent="0.25">
      <c r="A737" s="162"/>
      <c r="B737" s="162"/>
      <c r="C737" s="162"/>
      <c r="D737" s="162"/>
      <c r="E737" s="162"/>
      <c r="F737" s="162"/>
      <c r="G737" s="162"/>
      <c r="H737" s="162"/>
      <c r="I737" s="162"/>
      <c r="J737" s="162"/>
      <c r="K737" s="162"/>
      <c r="L737" s="162"/>
      <c r="M737" s="162"/>
      <c r="N737" s="162"/>
      <c r="O737" s="162"/>
      <c r="P737" s="162"/>
      <c r="Q737" s="162"/>
      <c r="R737" s="162"/>
      <c r="S737" s="162"/>
      <c r="T737" s="162"/>
      <c r="U737" s="162"/>
      <c r="V737" s="162"/>
      <c r="W737" s="162"/>
      <c r="X737" s="162"/>
      <c r="Y737" s="173"/>
      <c r="Z737" s="173"/>
      <c r="AA737" s="173"/>
      <c r="AB737" s="162"/>
    </row>
    <row r="738" spans="1:28" ht="15.75" x14ac:dyDescent="0.25">
      <c r="A738" s="162"/>
      <c r="B738" s="162"/>
      <c r="C738" s="162"/>
      <c r="D738" s="162"/>
      <c r="E738" s="162"/>
      <c r="F738" s="162"/>
      <c r="G738" s="162"/>
      <c r="H738" s="162"/>
      <c r="I738" s="162"/>
      <c r="J738" s="162"/>
      <c r="K738" s="162"/>
      <c r="L738" s="162"/>
      <c r="M738" s="162"/>
      <c r="N738" s="162"/>
      <c r="O738" s="162"/>
      <c r="P738" s="162"/>
      <c r="Q738" s="162"/>
      <c r="R738" s="162"/>
      <c r="S738" s="162"/>
      <c r="T738" s="162"/>
      <c r="U738" s="162"/>
      <c r="V738" s="162"/>
      <c r="W738" s="162"/>
      <c r="X738" s="162"/>
      <c r="Y738" s="173"/>
      <c r="Z738" s="173"/>
      <c r="AA738" s="173"/>
      <c r="AB738" s="162"/>
    </row>
    <row r="739" spans="1:28" ht="15.75" x14ac:dyDescent="0.25">
      <c r="A739" s="162"/>
      <c r="B739" s="162"/>
      <c r="C739" s="162"/>
      <c r="D739" s="162"/>
      <c r="E739" s="162"/>
      <c r="F739" s="162"/>
      <c r="G739" s="162"/>
      <c r="H739" s="162"/>
      <c r="I739" s="162"/>
      <c r="J739" s="162"/>
      <c r="K739" s="162"/>
      <c r="L739" s="162"/>
      <c r="M739" s="162"/>
      <c r="N739" s="162"/>
      <c r="O739" s="162"/>
      <c r="P739" s="162"/>
      <c r="Q739" s="162"/>
      <c r="R739" s="162"/>
      <c r="S739" s="162"/>
      <c r="T739" s="162"/>
      <c r="U739" s="162"/>
      <c r="V739" s="162"/>
      <c r="W739" s="162"/>
      <c r="X739" s="162"/>
      <c r="Y739" s="173"/>
      <c r="Z739" s="173"/>
      <c r="AA739" s="173"/>
      <c r="AB739" s="162"/>
    </row>
    <row r="740" spans="1:28" ht="15.75" x14ac:dyDescent="0.25">
      <c r="A740" s="162"/>
      <c r="B740" s="162"/>
      <c r="C740" s="162"/>
      <c r="D740" s="162"/>
      <c r="E740" s="162"/>
      <c r="F740" s="162"/>
      <c r="G740" s="162"/>
      <c r="H740" s="162"/>
      <c r="I740" s="162"/>
      <c r="J740" s="162"/>
      <c r="K740" s="162"/>
      <c r="L740" s="162"/>
      <c r="M740" s="162"/>
      <c r="N740" s="162"/>
      <c r="O740" s="162"/>
      <c r="P740" s="162"/>
      <c r="Q740" s="162"/>
      <c r="R740" s="162"/>
      <c r="S740" s="162"/>
      <c r="T740" s="162"/>
      <c r="U740" s="162"/>
      <c r="V740" s="162"/>
      <c r="W740" s="162"/>
      <c r="X740" s="162"/>
      <c r="Y740" s="173"/>
      <c r="Z740" s="173"/>
      <c r="AA740" s="173"/>
      <c r="AB740" s="162"/>
    </row>
    <row r="741" spans="1:28" ht="15.75" x14ac:dyDescent="0.25">
      <c r="A741" s="162"/>
      <c r="B741" s="162"/>
      <c r="C741" s="162"/>
      <c r="D741" s="162"/>
      <c r="E741" s="162"/>
      <c r="F741" s="162"/>
      <c r="G741" s="162"/>
      <c r="H741" s="162"/>
      <c r="I741" s="162"/>
      <c r="J741" s="162"/>
      <c r="K741" s="162"/>
      <c r="L741" s="162"/>
      <c r="M741" s="162"/>
      <c r="N741" s="162"/>
      <c r="O741" s="162"/>
      <c r="P741" s="162"/>
      <c r="Q741" s="162"/>
      <c r="R741" s="162"/>
      <c r="S741" s="162"/>
      <c r="T741" s="162"/>
      <c r="U741" s="162"/>
      <c r="V741" s="162"/>
      <c r="W741" s="162"/>
      <c r="X741" s="162"/>
      <c r="Y741" s="173"/>
      <c r="Z741" s="173"/>
      <c r="AA741" s="173"/>
      <c r="AB741" s="162"/>
    </row>
    <row r="742" spans="1:28" ht="15.75" x14ac:dyDescent="0.25">
      <c r="A742" s="162"/>
      <c r="B742" s="162"/>
      <c r="C742" s="162"/>
      <c r="D742" s="162"/>
      <c r="E742" s="162"/>
      <c r="F742" s="162"/>
      <c r="G742" s="162"/>
      <c r="H742" s="162"/>
      <c r="I742" s="162"/>
      <c r="J742" s="162"/>
      <c r="K742" s="162"/>
      <c r="L742" s="162"/>
      <c r="M742" s="162"/>
      <c r="N742" s="162"/>
      <c r="O742" s="162"/>
      <c r="P742" s="162"/>
      <c r="Q742" s="162"/>
      <c r="R742" s="162"/>
      <c r="S742" s="162"/>
      <c r="T742" s="162"/>
      <c r="U742" s="162"/>
      <c r="V742" s="162"/>
      <c r="W742" s="162"/>
      <c r="X742" s="162"/>
      <c r="Y742" s="173"/>
      <c r="Z742" s="173"/>
      <c r="AA742" s="173"/>
      <c r="AB742" s="162"/>
    </row>
    <row r="743" spans="1:28" ht="15.75" x14ac:dyDescent="0.25">
      <c r="A743" s="162"/>
      <c r="B743" s="162"/>
      <c r="C743" s="162"/>
      <c r="D743" s="162"/>
      <c r="E743" s="162"/>
      <c r="F743" s="162"/>
      <c r="G743" s="162"/>
      <c r="H743" s="162"/>
      <c r="I743" s="162"/>
      <c r="J743" s="162"/>
      <c r="K743" s="162"/>
      <c r="L743" s="162"/>
      <c r="M743" s="162"/>
      <c r="N743" s="162"/>
      <c r="O743" s="162"/>
      <c r="P743" s="162"/>
      <c r="Q743" s="162"/>
      <c r="R743" s="162"/>
      <c r="S743" s="162"/>
      <c r="T743" s="162"/>
      <c r="U743" s="162"/>
      <c r="V743" s="162"/>
      <c r="W743" s="162"/>
      <c r="X743" s="162"/>
      <c r="Y743" s="173"/>
      <c r="Z743" s="173"/>
      <c r="AA743" s="173"/>
      <c r="AB743" s="162"/>
    </row>
    <row r="744" spans="1:28" ht="15.75" x14ac:dyDescent="0.25">
      <c r="A744" s="162"/>
      <c r="B744" s="162"/>
      <c r="C744" s="162"/>
      <c r="D744" s="162"/>
      <c r="E744" s="162"/>
      <c r="F744" s="162"/>
      <c r="G744" s="162"/>
      <c r="H744" s="162"/>
      <c r="I744" s="162"/>
      <c r="J744" s="162"/>
      <c r="K744" s="162"/>
      <c r="L744" s="162"/>
      <c r="M744" s="162"/>
      <c r="N744" s="162"/>
      <c r="O744" s="162"/>
      <c r="P744" s="162"/>
      <c r="Q744" s="162"/>
      <c r="R744" s="162"/>
      <c r="S744" s="162"/>
      <c r="T744" s="162"/>
      <c r="U744" s="162"/>
      <c r="V744" s="162"/>
      <c r="W744" s="162"/>
      <c r="X744" s="162"/>
      <c r="Y744" s="173"/>
      <c r="Z744" s="173"/>
      <c r="AA744" s="173"/>
      <c r="AB744" s="162"/>
    </row>
    <row r="745" spans="1:28" ht="15.75" x14ac:dyDescent="0.25">
      <c r="A745" s="162"/>
      <c r="B745" s="162"/>
      <c r="C745" s="162"/>
      <c r="D745" s="162"/>
      <c r="E745" s="162"/>
      <c r="F745" s="162"/>
      <c r="G745" s="162"/>
      <c r="H745" s="162"/>
      <c r="I745" s="162"/>
      <c r="J745" s="162"/>
      <c r="K745" s="162"/>
      <c r="L745" s="162"/>
      <c r="M745" s="162"/>
      <c r="N745" s="162"/>
      <c r="O745" s="162"/>
      <c r="P745" s="162"/>
      <c r="Q745" s="162"/>
      <c r="R745" s="162"/>
      <c r="S745" s="162"/>
      <c r="T745" s="162"/>
      <c r="U745" s="162"/>
      <c r="V745" s="162"/>
      <c r="W745" s="162"/>
      <c r="X745" s="162"/>
      <c r="Y745" s="173"/>
      <c r="Z745" s="173"/>
      <c r="AA745" s="173"/>
      <c r="AB745" s="162"/>
    </row>
    <row r="746" spans="1:28" ht="15.75" x14ac:dyDescent="0.25">
      <c r="A746" s="162"/>
      <c r="B746" s="162"/>
      <c r="C746" s="162"/>
      <c r="D746" s="162"/>
      <c r="E746" s="162"/>
      <c r="F746" s="162"/>
      <c r="G746" s="162"/>
      <c r="H746" s="162"/>
      <c r="I746" s="162"/>
      <c r="J746" s="162"/>
      <c r="K746" s="162"/>
      <c r="L746" s="162"/>
      <c r="M746" s="162"/>
      <c r="N746" s="162"/>
      <c r="O746" s="162"/>
      <c r="P746" s="162"/>
      <c r="Q746" s="162"/>
      <c r="R746" s="162"/>
      <c r="S746" s="162"/>
      <c r="T746" s="162"/>
      <c r="U746" s="162"/>
      <c r="V746" s="162"/>
      <c r="W746" s="162"/>
      <c r="X746" s="162"/>
      <c r="Y746" s="173"/>
      <c r="Z746" s="173"/>
      <c r="AA746" s="173"/>
      <c r="AB746" s="162"/>
    </row>
    <row r="747" spans="1:28" ht="15.75" x14ac:dyDescent="0.25">
      <c r="A747" s="162"/>
      <c r="B747" s="162"/>
      <c r="C747" s="162"/>
      <c r="D747" s="162"/>
      <c r="E747" s="162"/>
      <c r="F747" s="162"/>
      <c r="G747" s="162"/>
      <c r="H747" s="162"/>
      <c r="I747" s="162"/>
      <c r="J747" s="162"/>
      <c r="K747" s="162"/>
      <c r="L747" s="162"/>
      <c r="M747" s="162"/>
      <c r="N747" s="162"/>
      <c r="O747" s="162"/>
      <c r="P747" s="162"/>
      <c r="Q747" s="162"/>
      <c r="R747" s="162"/>
      <c r="S747" s="162"/>
      <c r="T747" s="162"/>
      <c r="U747" s="162"/>
      <c r="V747" s="162"/>
      <c r="W747" s="162"/>
      <c r="X747" s="162"/>
      <c r="Y747" s="173"/>
      <c r="Z747" s="173"/>
      <c r="AA747" s="173"/>
      <c r="AB747" s="162"/>
    </row>
    <row r="748" spans="1:28" ht="15.75" x14ac:dyDescent="0.25">
      <c r="A748" s="162"/>
      <c r="B748" s="162"/>
      <c r="C748" s="162"/>
      <c r="D748" s="162"/>
      <c r="E748" s="162"/>
      <c r="F748" s="162"/>
      <c r="G748" s="162"/>
      <c r="H748" s="162"/>
      <c r="I748" s="162"/>
      <c r="J748" s="162"/>
      <c r="K748" s="162"/>
      <c r="L748" s="162"/>
      <c r="M748" s="162"/>
      <c r="N748" s="162"/>
      <c r="O748" s="162"/>
      <c r="P748" s="162"/>
      <c r="Q748" s="162"/>
      <c r="R748" s="162"/>
      <c r="S748" s="162"/>
      <c r="T748" s="162"/>
      <c r="U748" s="162"/>
      <c r="V748" s="162"/>
      <c r="W748" s="162"/>
      <c r="X748" s="162"/>
      <c r="Y748" s="173"/>
      <c r="Z748" s="173"/>
      <c r="AA748" s="173"/>
      <c r="AB748" s="162"/>
    </row>
    <row r="749" spans="1:28" ht="15.75" x14ac:dyDescent="0.25">
      <c r="A749" s="162"/>
      <c r="B749" s="162"/>
      <c r="C749" s="162"/>
      <c r="D749" s="162"/>
      <c r="E749" s="162"/>
      <c r="F749" s="162"/>
      <c r="G749" s="162"/>
      <c r="H749" s="162"/>
      <c r="I749" s="162"/>
      <c r="J749" s="162"/>
      <c r="K749" s="162"/>
      <c r="L749" s="162"/>
      <c r="M749" s="162"/>
      <c r="N749" s="162"/>
      <c r="O749" s="162"/>
      <c r="P749" s="162"/>
      <c r="Q749" s="162"/>
      <c r="R749" s="162"/>
      <c r="S749" s="162"/>
      <c r="T749" s="162"/>
      <c r="U749" s="162"/>
      <c r="V749" s="162"/>
      <c r="W749" s="162"/>
      <c r="X749" s="162"/>
      <c r="Y749" s="173"/>
      <c r="Z749" s="173"/>
      <c r="AA749" s="173"/>
      <c r="AB749" s="162"/>
    </row>
    <row r="750" spans="1:28" ht="15.75" x14ac:dyDescent="0.25">
      <c r="A750" s="162"/>
      <c r="B750" s="162"/>
      <c r="C750" s="162"/>
      <c r="D750" s="162"/>
      <c r="E750" s="162"/>
      <c r="F750" s="162"/>
      <c r="G750" s="162"/>
      <c r="H750" s="162"/>
      <c r="I750" s="162"/>
      <c r="J750" s="162"/>
      <c r="K750" s="162"/>
      <c r="L750" s="162"/>
      <c r="M750" s="162"/>
      <c r="N750" s="162"/>
      <c r="O750" s="162"/>
      <c r="P750" s="162"/>
      <c r="Q750" s="162"/>
      <c r="R750" s="162"/>
      <c r="S750" s="162"/>
      <c r="T750" s="162"/>
      <c r="U750" s="162"/>
      <c r="V750" s="162"/>
      <c r="W750" s="162"/>
      <c r="X750" s="162"/>
      <c r="Y750" s="173"/>
      <c r="Z750" s="173"/>
      <c r="AA750" s="173"/>
      <c r="AB750" s="162"/>
    </row>
    <row r="751" spans="1:28" ht="15.75" x14ac:dyDescent="0.25">
      <c r="A751" s="162"/>
      <c r="B751" s="162"/>
      <c r="C751" s="162"/>
      <c r="D751" s="162"/>
      <c r="E751" s="162"/>
      <c r="F751" s="162"/>
      <c r="G751" s="162"/>
      <c r="H751" s="162"/>
      <c r="I751" s="162"/>
      <c r="J751" s="162"/>
      <c r="K751" s="162"/>
      <c r="L751" s="162"/>
      <c r="M751" s="162"/>
      <c r="N751" s="162"/>
      <c r="O751" s="162"/>
      <c r="P751" s="162"/>
      <c r="Q751" s="162"/>
      <c r="R751" s="162"/>
      <c r="S751" s="162"/>
      <c r="T751" s="162"/>
      <c r="U751" s="162"/>
      <c r="V751" s="162"/>
      <c r="W751" s="162"/>
      <c r="X751" s="162"/>
      <c r="Y751" s="173"/>
      <c r="Z751" s="173"/>
      <c r="AA751" s="173"/>
      <c r="AB751" s="162"/>
    </row>
    <row r="752" spans="1:28" ht="15.75" x14ac:dyDescent="0.25">
      <c r="A752" s="162"/>
      <c r="B752" s="162"/>
      <c r="C752" s="162"/>
      <c r="D752" s="162"/>
      <c r="E752" s="162"/>
      <c r="F752" s="162"/>
      <c r="G752" s="162"/>
      <c r="H752" s="162"/>
      <c r="I752" s="162"/>
      <c r="J752" s="162"/>
      <c r="K752" s="162"/>
      <c r="L752" s="162"/>
      <c r="M752" s="162"/>
      <c r="N752" s="162"/>
      <c r="O752" s="162"/>
      <c r="P752" s="162"/>
      <c r="Q752" s="162"/>
      <c r="R752" s="162"/>
      <c r="S752" s="162"/>
      <c r="T752" s="162"/>
      <c r="U752" s="162"/>
      <c r="V752" s="162"/>
      <c r="W752" s="162"/>
      <c r="X752" s="162"/>
      <c r="Y752" s="173"/>
      <c r="Z752" s="173"/>
      <c r="AA752" s="173"/>
      <c r="AB752" s="162"/>
    </row>
    <row r="753" spans="1:28" ht="15.75" x14ac:dyDescent="0.25">
      <c r="A753" s="162"/>
      <c r="B753" s="162"/>
      <c r="C753" s="162"/>
      <c r="D753" s="162"/>
      <c r="E753" s="162"/>
      <c r="F753" s="162"/>
      <c r="G753" s="162"/>
      <c r="H753" s="162"/>
      <c r="I753" s="162"/>
      <c r="J753" s="162"/>
      <c r="K753" s="162"/>
      <c r="L753" s="162"/>
      <c r="M753" s="162"/>
      <c r="N753" s="162"/>
      <c r="O753" s="162"/>
      <c r="P753" s="162"/>
      <c r="Q753" s="162"/>
      <c r="R753" s="162"/>
      <c r="S753" s="162"/>
      <c r="T753" s="162"/>
      <c r="U753" s="162"/>
      <c r="V753" s="162"/>
      <c r="W753" s="162"/>
      <c r="X753" s="162"/>
      <c r="Y753" s="173"/>
      <c r="Z753" s="173"/>
      <c r="AA753" s="173"/>
      <c r="AB753" s="162"/>
    </row>
    <row r="754" spans="1:28" ht="15.75" x14ac:dyDescent="0.25">
      <c r="A754" s="162"/>
      <c r="B754" s="162"/>
      <c r="C754" s="162"/>
      <c r="D754" s="162"/>
      <c r="E754" s="162"/>
      <c r="F754" s="162"/>
      <c r="G754" s="162"/>
      <c r="H754" s="162"/>
      <c r="I754" s="162"/>
      <c r="J754" s="162"/>
      <c r="K754" s="162"/>
      <c r="L754" s="162"/>
      <c r="M754" s="162"/>
      <c r="N754" s="162"/>
      <c r="O754" s="162"/>
      <c r="P754" s="162"/>
      <c r="Q754" s="162"/>
      <c r="R754" s="162"/>
      <c r="S754" s="162"/>
      <c r="T754" s="162"/>
      <c r="U754" s="162"/>
      <c r="V754" s="162"/>
      <c r="W754" s="162"/>
      <c r="X754" s="162"/>
      <c r="Y754" s="173"/>
      <c r="Z754" s="173"/>
      <c r="AA754" s="173"/>
      <c r="AB754" s="162"/>
    </row>
    <row r="755" spans="1:28" ht="15.75" x14ac:dyDescent="0.25">
      <c r="A755" s="162"/>
      <c r="B755" s="162"/>
      <c r="C755" s="162"/>
      <c r="D755" s="162"/>
      <c r="E755" s="162"/>
      <c r="F755" s="162"/>
      <c r="G755" s="162"/>
      <c r="H755" s="162"/>
      <c r="I755" s="162"/>
      <c r="J755" s="162"/>
      <c r="K755" s="162"/>
      <c r="L755" s="162"/>
      <c r="M755" s="162"/>
      <c r="N755" s="162"/>
      <c r="O755" s="162"/>
      <c r="P755" s="162"/>
      <c r="Q755" s="162"/>
      <c r="R755" s="162"/>
      <c r="S755" s="162"/>
      <c r="T755" s="162"/>
      <c r="U755" s="162"/>
      <c r="V755" s="162"/>
      <c r="W755" s="162"/>
      <c r="X755" s="162"/>
      <c r="Y755" s="173"/>
      <c r="Z755" s="173"/>
      <c r="AA755" s="173"/>
      <c r="AB755" s="162"/>
    </row>
    <row r="756" spans="1:28" ht="15.75" x14ac:dyDescent="0.25">
      <c r="A756" s="162"/>
      <c r="B756" s="162"/>
      <c r="C756" s="162"/>
      <c r="D756" s="162"/>
      <c r="E756" s="162"/>
      <c r="F756" s="162"/>
      <c r="G756" s="162"/>
      <c r="H756" s="162"/>
      <c r="I756" s="162"/>
      <c r="J756" s="162"/>
      <c r="K756" s="162"/>
      <c r="L756" s="162"/>
      <c r="M756" s="162"/>
      <c r="N756" s="162"/>
      <c r="O756" s="162"/>
      <c r="P756" s="162"/>
      <c r="Q756" s="162"/>
      <c r="R756" s="162"/>
      <c r="S756" s="162"/>
      <c r="T756" s="162"/>
      <c r="U756" s="162"/>
      <c r="V756" s="162"/>
      <c r="W756" s="162"/>
      <c r="X756" s="162"/>
      <c r="Y756" s="173"/>
      <c r="Z756" s="173"/>
      <c r="AA756" s="173"/>
      <c r="AB756" s="162"/>
    </row>
    <row r="757" spans="1:28" ht="15.75" x14ac:dyDescent="0.25">
      <c r="A757" s="162"/>
      <c r="B757" s="162"/>
      <c r="C757" s="162"/>
      <c r="D757" s="162"/>
      <c r="E757" s="162"/>
      <c r="F757" s="162"/>
      <c r="G757" s="162"/>
      <c r="H757" s="162"/>
      <c r="I757" s="162"/>
      <c r="J757" s="162"/>
      <c r="K757" s="162"/>
      <c r="L757" s="162"/>
      <c r="M757" s="162"/>
      <c r="N757" s="162"/>
      <c r="O757" s="162"/>
      <c r="P757" s="162"/>
      <c r="Q757" s="162"/>
      <c r="R757" s="162"/>
      <c r="S757" s="162"/>
      <c r="T757" s="162"/>
      <c r="U757" s="162"/>
      <c r="V757" s="162"/>
      <c r="W757" s="162"/>
      <c r="X757" s="162"/>
      <c r="Y757" s="173"/>
      <c r="Z757" s="173"/>
      <c r="AA757" s="173"/>
      <c r="AB757" s="162"/>
    </row>
    <row r="758" spans="1:28" ht="15.75" x14ac:dyDescent="0.25">
      <c r="A758" s="162"/>
      <c r="B758" s="162"/>
      <c r="C758" s="162"/>
      <c r="D758" s="162"/>
      <c r="E758" s="162"/>
      <c r="F758" s="162"/>
      <c r="G758" s="162"/>
      <c r="H758" s="162"/>
      <c r="I758" s="162"/>
      <c r="J758" s="162"/>
      <c r="K758" s="162"/>
      <c r="L758" s="162"/>
      <c r="M758" s="162"/>
      <c r="N758" s="162"/>
      <c r="O758" s="162"/>
      <c r="P758" s="162"/>
      <c r="Q758" s="162"/>
      <c r="R758" s="162"/>
      <c r="S758" s="162"/>
      <c r="T758" s="162"/>
      <c r="U758" s="162"/>
      <c r="V758" s="162"/>
      <c r="W758" s="162"/>
      <c r="X758" s="162"/>
      <c r="Y758" s="173"/>
      <c r="Z758" s="173"/>
      <c r="AA758" s="173"/>
      <c r="AB758" s="162"/>
    </row>
    <row r="759" spans="1:28" ht="15.75" x14ac:dyDescent="0.25">
      <c r="A759" s="162"/>
      <c r="B759" s="162"/>
      <c r="C759" s="162"/>
      <c r="D759" s="162"/>
      <c r="E759" s="162"/>
      <c r="F759" s="162"/>
      <c r="G759" s="162"/>
      <c r="H759" s="162"/>
      <c r="I759" s="162"/>
      <c r="J759" s="162"/>
      <c r="K759" s="162"/>
      <c r="L759" s="162"/>
      <c r="M759" s="162"/>
      <c r="N759" s="162"/>
      <c r="O759" s="162"/>
      <c r="P759" s="162"/>
      <c r="Q759" s="162"/>
      <c r="R759" s="162"/>
      <c r="S759" s="162"/>
      <c r="T759" s="162"/>
      <c r="U759" s="162"/>
      <c r="V759" s="162"/>
      <c r="W759" s="162"/>
      <c r="X759" s="162"/>
      <c r="Y759" s="173"/>
      <c r="Z759" s="173"/>
      <c r="AA759" s="173"/>
      <c r="AB759" s="162"/>
    </row>
    <row r="760" spans="1:28" ht="15.75" x14ac:dyDescent="0.25">
      <c r="A760" s="162"/>
      <c r="B760" s="162"/>
      <c r="C760" s="162"/>
      <c r="D760" s="162"/>
      <c r="E760" s="162"/>
      <c r="F760" s="162"/>
      <c r="G760" s="162"/>
      <c r="H760" s="162"/>
      <c r="I760" s="162"/>
      <c r="J760" s="162"/>
      <c r="K760" s="162"/>
      <c r="L760" s="162"/>
      <c r="M760" s="162"/>
      <c r="N760" s="162"/>
      <c r="O760" s="162"/>
      <c r="P760" s="162"/>
      <c r="Q760" s="162"/>
      <c r="R760" s="162"/>
      <c r="S760" s="162"/>
      <c r="T760" s="162"/>
      <c r="U760" s="162"/>
      <c r="V760" s="162"/>
      <c r="W760" s="162"/>
      <c r="X760" s="162"/>
      <c r="Y760" s="173"/>
      <c r="Z760" s="173"/>
      <c r="AA760" s="173"/>
      <c r="AB760" s="162"/>
    </row>
    <row r="761" spans="1:28" ht="15.75" x14ac:dyDescent="0.25">
      <c r="A761" s="162"/>
      <c r="B761" s="162"/>
      <c r="C761" s="162"/>
      <c r="D761" s="162"/>
      <c r="E761" s="162"/>
      <c r="F761" s="162"/>
      <c r="G761" s="162"/>
      <c r="H761" s="162"/>
      <c r="I761" s="162"/>
      <c r="J761" s="162"/>
      <c r="K761" s="162"/>
      <c r="L761" s="162"/>
      <c r="M761" s="162"/>
      <c r="N761" s="162"/>
      <c r="O761" s="162"/>
      <c r="P761" s="162"/>
      <c r="Q761" s="162"/>
      <c r="R761" s="162"/>
      <c r="S761" s="162"/>
      <c r="T761" s="162"/>
      <c r="U761" s="162"/>
      <c r="V761" s="162"/>
      <c r="W761" s="162"/>
      <c r="X761" s="162"/>
      <c r="Y761" s="173"/>
      <c r="Z761" s="173"/>
      <c r="AA761" s="173"/>
      <c r="AB761" s="162"/>
    </row>
    <row r="762" spans="1:28" ht="15.75" x14ac:dyDescent="0.25">
      <c r="A762" s="162"/>
      <c r="B762" s="162"/>
      <c r="C762" s="162"/>
      <c r="D762" s="162"/>
      <c r="E762" s="162"/>
      <c r="F762" s="162"/>
      <c r="G762" s="162"/>
      <c r="H762" s="162"/>
      <c r="I762" s="162"/>
      <c r="J762" s="162"/>
      <c r="K762" s="162"/>
      <c r="L762" s="162"/>
      <c r="M762" s="162"/>
      <c r="N762" s="162"/>
      <c r="O762" s="162"/>
      <c r="P762" s="162"/>
      <c r="Q762" s="162"/>
      <c r="R762" s="162"/>
      <c r="S762" s="162"/>
      <c r="T762" s="162"/>
      <c r="U762" s="162"/>
      <c r="V762" s="162"/>
      <c r="W762" s="162"/>
      <c r="X762" s="162"/>
      <c r="Y762" s="173"/>
      <c r="Z762" s="173"/>
      <c r="AA762" s="173"/>
      <c r="AB762" s="162"/>
    </row>
    <row r="763" spans="1:28" ht="15.75" x14ac:dyDescent="0.25">
      <c r="A763" s="162"/>
      <c r="B763" s="162"/>
      <c r="C763" s="162"/>
      <c r="D763" s="162"/>
      <c r="E763" s="162"/>
      <c r="F763" s="162"/>
      <c r="G763" s="162"/>
      <c r="H763" s="162"/>
      <c r="I763" s="162"/>
      <c r="J763" s="162"/>
      <c r="K763" s="162"/>
      <c r="L763" s="162"/>
      <c r="M763" s="162"/>
      <c r="N763" s="162"/>
      <c r="O763" s="162"/>
      <c r="P763" s="162"/>
      <c r="Q763" s="162"/>
      <c r="R763" s="162"/>
      <c r="S763" s="162"/>
      <c r="T763" s="162"/>
      <c r="U763" s="162"/>
      <c r="V763" s="162"/>
      <c r="W763" s="162"/>
      <c r="X763" s="162"/>
      <c r="Y763" s="173"/>
      <c r="Z763" s="173"/>
      <c r="AA763" s="173"/>
      <c r="AB763" s="162"/>
    </row>
    <row r="764" spans="1:28" ht="15.75" x14ac:dyDescent="0.25">
      <c r="A764" s="162"/>
      <c r="B764" s="162"/>
      <c r="C764" s="162"/>
      <c r="D764" s="162"/>
      <c r="E764" s="162"/>
      <c r="F764" s="162"/>
      <c r="G764" s="162"/>
      <c r="H764" s="162"/>
      <c r="I764" s="162"/>
      <c r="J764" s="162"/>
      <c r="K764" s="162"/>
      <c r="L764" s="162"/>
      <c r="M764" s="162"/>
      <c r="N764" s="162"/>
      <c r="O764" s="162"/>
      <c r="P764" s="162"/>
      <c r="Q764" s="162"/>
      <c r="R764" s="162"/>
      <c r="S764" s="162"/>
      <c r="T764" s="162"/>
      <c r="U764" s="162"/>
      <c r="V764" s="162"/>
      <c r="W764" s="162"/>
      <c r="X764" s="162"/>
      <c r="Y764" s="173"/>
      <c r="Z764" s="173"/>
      <c r="AA764" s="173"/>
      <c r="AB764" s="162"/>
    </row>
    <row r="765" spans="1:28" ht="15.75" x14ac:dyDescent="0.25">
      <c r="A765" s="162"/>
      <c r="B765" s="162"/>
      <c r="C765" s="162"/>
      <c r="D765" s="162"/>
      <c r="E765" s="162"/>
      <c r="F765" s="162"/>
      <c r="G765" s="162"/>
      <c r="H765" s="162"/>
      <c r="I765" s="162"/>
      <c r="J765" s="162"/>
      <c r="K765" s="162"/>
      <c r="L765" s="162"/>
      <c r="M765" s="162"/>
      <c r="N765" s="162"/>
      <c r="O765" s="162"/>
      <c r="P765" s="162"/>
      <c r="Q765" s="162"/>
      <c r="R765" s="162"/>
      <c r="S765" s="162"/>
      <c r="T765" s="162"/>
      <c r="U765" s="162"/>
      <c r="V765" s="162"/>
      <c r="W765" s="162"/>
      <c r="X765" s="162"/>
      <c r="Y765" s="173"/>
      <c r="Z765" s="173"/>
      <c r="AA765" s="173"/>
      <c r="AB765" s="162"/>
    </row>
    <row r="766" spans="1:28" ht="15.75" x14ac:dyDescent="0.25">
      <c r="A766" s="162"/>
      <c r="B766" s="162"/>
      <c r="C766" s="162"/>
      <c r="D766" s="162"/>
      <c r="E766" s="162"/>
      <c r="F766" s="162"/>
      <c r="G766" s="162"/>
      <c r="H766" s="162"/>
      <c r="I766" s="162"/>
      <c r="J766" s="162"/>
      <c r="K766" s="162"/>
      <c r="L766" s="162"/>
      <c r="M766" s="162"/>
      <c r="N766" s="162"/>
      <c r="O766" s="162"/>
      <c r="P766" s="162"/>
      <c r="Q766" s="162"/>
      <c r="R766" s="162"/>
      <c r="S766" s="162"/>
      <c r="T766" s="162"/>
      <c r="U766" s="162"/>
      <c r="V766" s="162"/>
      <c r="W766" s="162"/>
      <c r="X766" s="162"/>
      <c r="Y766" s="173"/>
      <c r="Z766" s="173"/>
      <c r="AA766" s="173"/>
      <c r="AB766" s="162"/>
    </row>
    <row r="767" spans="1:28" ht="15.75" x14ac:dyDescent="0.25">
      <c r="A767" s="162"/>
      <c r="B767" s="162"/>
      <c r="C767" s="162"/>
      <c r="D767" s="162"/>
      <c r="E767" s="162"/>
      <c r="F767" s="162"/>
      <c r="G767" s="162"/>
      <c r="H767" s="162"/>
      <c r="I767" s="162"/>
      <c r="J767" s="162"/>
      <c r="K767" s="162"/>
      <c r="L767" s="162"/>
      <c r="M767" s="162"/>
      <c r="N767" s="162"/>
      <c r="O767" s="162"/>
      <c r="P767" s="162"/>
      <c r="Q767" s="162"/>
      <c r="R767" s="162"/>
      <c r="S767" s="162"/>
      <c r="T767" s="162"/>
      <c r="U767" s="162"/>
      <c r="V767" s="162"/>
      <c r="W767" s="162"/>
      <c r="X767" s="162"/>
      <c r="Y767" s="173"/>
      <c r="Z767" s="173"/>
      <c r="AA767" s="173"/>
      <c r="AB767" s="162"/>
    </row>
    <row r="768" spans="1:28" ht="15.75" x14ac:dyDescent="0.25">
      <c r="A768" s="162"/>
      <c r="B768" s="162"/>
      <c r="C768" s="162"/>
      <c r="D768" s="162"/>
      <c r="E768" s="162"/>
      <c r="F768" s="162"/>
      <c r="G768" s="162"/>
      <c r="H768" s="162"/>
      <c r="I768" s="162"/>
      <c r="J768" s="162"/>
      <c r="K768" s="162"/>
      <c r="L768" s="162"/>
      <c r="M768" s="162"/>
      <c r="N768" s="162"/>
      <c r="O768" s="162"/>
      <c r="P768" s="162"/>
      <c r="Q768" s="162"/>
      <c r="R768" s="162"/>
      <c r="S768" s="162"/>
      <c r="T768" s="162"/>
      <c r="U768" s="162"/>
      <c r="V768" s="162"/>
      <c r="W768" s="162"/>
      <c r="X768" s="162"/>
      <c r="Y768" s="173"/>
      <c r="Z768" s="173"/>
      <c r="AA768" s="173"/>
      <c r="AB768" s="162"/>
    </row>
    <row r="769" spans="1:28" ht="15.75" x14ac:dyDescent="0.25">
      <c r="A769" s="162"/>
      <c r="B769" s="162"/>
      <c r="C769" s="162"/>
      <c r="D769" s="162"/>
      <c r="E769" s="162"/>
      <c r="F769" s="162"/>
      <c r="G769" s="162"/>
      <c r="H769" s="162"/>
      <c r="I769" s="162"/>
      <c r="J769" s="162"/>
      <c r="K769" s="162"/>
      <c r="L769" s="162"/>
      <c r="M769" s="162"/>
      <c r="N769" s="162"/>
      <c r="O769" s="162"/>
      <c r="P769" s="162"/>
      <c r="Q769" s="162"/>
      <c r="R769" s="162"/>
      <c r="S769" s="162"/>
      <c r="T769" s="162"/>
      <c r="U769" s="162"/>
      <c r="V769" s="162"/>
      <c r="W769" s="162"/>
      <c r="X769" s="162"/>
      <c r="Y769" s="173"/>
      <c r="Z769" s="173"/>
      <c r="AA769" s="173"/>
      <c r="AB769" s="162"/>
    </row>
    <row r="770" spans="1:28" ht="15.75" x14ac:dyDescent="0.25">
      <c r="A770" s="162"/>
      <c r="B770" s="162"/>
      <c r="C770" s="162"/>
      <c r="D770" s="162"/>
      <c r="E770" s="162"/>
      <c r="F770" s="162"/>
      <c r="G770" s="162"/>
      <c r="H770" s="162"/>
      <c r="I770" s="162"/>
      <c r="J770" s="162"/>
      <c r="K770" s="162"/>
      <c r="L770" s="162"/>
      <c r="M770" s="162"/>
      <c r="N770" s="162"/>
      <c r="O770" s="162"/>
      <c r="P770" s="162"/>
      <c r="Q770" s="162"/>
      <c r="R770" s="162"/>
      <c r="S770" s="162"/>
      <c r="T770" s="162"/>
      <c r="U770" s="162"/>
      <c r="V770" s="162"/>
      <c r="W770" s="162"/>
      <c r="X770" s="162"/>
      <c r="Y770" s="173"/>
      <c r="Z770" s="173"/>
      <c r="AA770" s="173"/>
      <c r="AB770" s="162"/>
    </row>
    <row r="771" spans="1:28" ht="15.75" x14ac:dyDescent="0.25">
      <c r="A771" s="162"/>
      <c r="B771" s="162"/>
      <c r="C771" s="162"/>
      <c r="D771" s="162"/>
      <c r="E771" s="162"/>
      <c r="F771" s="162"/>
      <c r="G771" s="162"/>
      <c r="H771" s="162"/>
      <c r="I771" s="162"/>
      <c r="J771" s="162"/>
      <c r="K771" s="162"/>
      <c r="L771" s="162"/>
      <c r="M771" s="162"/>
      <c r="N771" s="162"/>
      <c r="O771" s="162"/>
      <c r="P771" s="162"/>
      <c r="Q771" s="162"/>
      <c r="R771" s="162"/>
      <c r="S771" s="162"/>
      <c r="T771" s="162"/>
      <c r="U771" s="162"/>
      <c r="V771" s="162"/>
      <c r="W771" s="162"/>
      <c r="X771" s="162"/>
      <c r="Y771" s="173"/>
      <c r="Z771" s="173"/>
      <c r="AA771" s="173"/>
      <c r="AB771" s="162"/>
    </row>
    <row r="772" spans="1:28" ht="15.75" x14ac:dyDescent="0.25">
      <c r="A772" s="162"/>
      <c r="B772" s="162"/>
      <c r="C772" s="162"/>
      <c r="D772" s="162"/>
      <c r="E772" s="162"/>
      <c r="F772" s="162"/>
      <c r="G772" s="162"/>
      <c r="H772" s="162"/>
      <c r="I772" s="162"/>
      <c r="J772" s="162"/>
      <c r="K772" s="162"/>
      <c r="L772" s="162"/>
      <c r="M772" s="162"/>
      <c r="N772" s="162"/>
      <c r="O772" s="162"/>
      <c r="P772" s="162"/>
      <c r="Q772" s="162"/>
      <c r="R772" s="162"/>
      <c r="S772" s="162"/>
      <c r="T772" s="162"/>
      <c r="U772" s="162"/>
      <c r="V772" s="162"/>
      <c r="W772" s="162"/>
      <c r="X772" s="162"/>
      <c r="Y772" s="173"/>
      <c r="Z772" s="173"/>
      <c r="AA772" s="173"/>
      <c r="AB772" s="162"/>
    </row>
    <row r="773" spans="1:28" ht="15.75" x14ac:dyDescent="0.25">
      <c r="A773" s="162"/>
      <c r="B773" s="162"/>
      <c r="C773" s="162"/>
      <c r="D773" s="162"/>
      <c r="E773" s="162"/>
      <c r="F773" s="162"/>
      <c r="G773" s="162"/>
      <c r="H773" s="162"/>
      <c r="I773" s="162"/>
      <c r="J773" s="162"/>
      <c r="K773" s="162"/>
      <c r="L773" s="162"/>
      <c r="M773" s="162"/>
      <c r="N773" s="162"/>
      <c r="O773" s="162"/>
      <c r="P773" s="162"/>
      <c r="Q773" s="162"/>
      <c r="R773" s="162"/>
      <c r="S773" s="162"/>
      <c r="T773" s="162"/>
      <c r="U773" s="162"/>
      <c r="V773" s="162"/>
      <c r="W773" s="162"/>
      <c r="X773" s="162"/>
      <c r="Y773" s="173"/>
      <c r="Z773" s="173"/>
      <c r="AA773" s="173"/>
      <c r="AB773" s="162"/>
    </row>
    <row r="774" spans="1:28" ht="15.75" x14ac:dyDescent="0.25">
      <c r="A774" s="162"/>
      <c r="B774" s="162"/>
      <c r="C774" s="162"/>
      <c r="D774" s="162"/>
      <c r="E774" s="162"/>
      <c r="F774" s="162"/>
      <c r="G774" s="162"/>
      <c r="H774" s="162"/>
      <c r="I774" s="162"/>
      <c r="J774" s="162"/>
      <c r="K774" s="162"/>
      <c r="L774" s="162"/>
      <c r="M774" s="162"/>
      <c r="N774" s="162"/>
      <c r="O774" s="162"/>
      <c r="P774" s="162"/>
      <c r="Q774" s="162"/>
      <c r="R774" s="162"/>
      <c r="S774" s="162"/>
      <c r="T774" s="162"/>
      <c r="U774" s="162"/>
      <c r="V774" s="162"/>
      <c r="W774" s="162"/>
      <c r="X774" s="162"/>
      <c r="Y774" s="173"/>
      <c r="Z774" s="173"/>
      <c r="AA774" s="173"/>
      <c r="AB774" s="162"/>
    </row>
    <row r="775" spans="1:28" ht="15.75" x14ac:dyDescent="0.25">
      <c r="A775" s="162"/>
      <c r="B775" s="162"/>
      <c r="C775" s="162"/>
      <c r="D775" s="162"/>
      <c r="E775" s="162"/>
      <c r="F775" s="162"/>
      <c r="G775" s="162"/>
      <c r="H775" s="162"/>
      <c r="I775" s="162"/>
      <c r="J775" s="162"/>
      <c r="K775" s="162"/>
      <c r="L775" s="162"/>
      <c r="M775" s="162"/>
      <c r="N775" s="162"/>
      <c r="O775" s="162"/>
      <c r="P775" s="162"/>
      <c r="Q775" s="162"/>
      <c r="R775" s="162"/>
      <c r="S775" s="162"/>
      <c r="T775" s="162"/>
      <c r="U775" s="162"/>
      <c r="V775" s="162"/>
      <c r="W775" s="162"/>
      <c r="X775" s="162"/>
      <c r="Y775" s="173"/>
      <c r="Z775" s="173"/>
      <c r="AA775" s="173"/>
      <c r="AB775" s="162"/>
    </row>
    <row r="776" spans="1:28" ht="15.75" x14ac:dyDescent="0.25">
      <c r="A776" s="162"/>
      <c r="B776" s="162"/>
      <c r="C776" s="162"/>
      <c r="D776" s="162"/>
      <c r="E776" s="162"/>
      <c r="F776" s="162"/>
      <c r="G776" s="162"/>
      <c r="H776" s="162"/>
      <c r="I776" s="162"/>
      <c r="J776" s="162"/>
      <c r="K776" s="162"/>
      <c r="L776" s="162"/>
      <c r="M776" s="162"/>
      <c r="N776" s="162"/>
      <c r="O776" s="162"/>
      <c r="P776" s="162"/>
      <c r="Q776" s="162"/>
      <c r="R776" s="162"/>
      <c r="S776" s="162"/>
      <c r="T776" s="162"/>
      <c r="U776" s="162"/>
      <c r="V776" s="162"/>
      <c r="W776" s="162"/>
      <c r="X776" s="162"/>
      <c r="Y776" s="173"/>
      <c r="Z776" s="173"/>
      <c r="AA776" s="173"/>
      <c r="AB776" s="162"/>
    </row>
    <row r="777" spans="1:28" ht="15.75" x14ac:dyDescent="0.25">
      <c r="A777" s="162"/>
      <c r="B777" s="162"/>
      <c r="C777" s="162"/>
      <c r="D777" s="162"/>
      <c r="E777" s="162"/>
      <c r="F777" s="162"/>
      <c r="G777" s="162"/>
      <c r="H777" s="162"/>
      <c r="I777" s="162"/>
      <c r="J777" s="162"/>
      <c r="K777" s="162"/>
      <c r="L777" s="162"/>
      <c r="M777" s="162"/>
      <c r="N777" s="162"/>
      <c r="O777" s="162"/>
      <c r="P777" s="162"/>
      <c r="Q777" s="162"/>
      <c r="R777" s="162"/>
      <c r="S777" s="162"/>
      <c r="T777" s="162"/>
      <c r="U777" s="162"/>
      <c r="V777" s="162"/>
      <c r="W777" s="162"/>
      <c r="X777" s="162"/>
      <c r="Y777" s="173"/>
      <c r="Z777" s="173"/>
      <c r="AA777" s="173"/>
      <c r="AB777" s="162"/>
    </row>
    <row r="778" spans="1:28" ht="15.75" x14ac:dyDescent="0.25">
      <c r="A778" s="162"/>
      <c r="B778" s="162"/>
      <c r="C778" s="162"/>
      <c r="D778" s="162"/>
      <c r="E778" s="162"/>
      <c r="F778" s="162"/>
      <c r="G778" s="162"/>
      <c r="H778" s="162"/>
      <c r="I778" s="162"/>
      <c r="J778" s="162"/>
      <c r="K778" s="162"/>
      <c r="L778" s="162"/>
      <c r="M778" s="162"/>
      <c r="N778" s="162"/>
      <c r="O778" s="162"/>
      <c r="P778" s="162"/>
      <c r="Q778" s="162"/>
      <c r="R778" s="162"/>
      <c r="S778" s="162"/>
      <c r="T778" s="162"/>
      <c r="U778" s="162"/>
      <c r="V778" s="162"/>
      <c r="W778" s="162"/>
      <c r="X778" s="162"/>
      <c r="Y778" s="173"/>
      <c r="Z778" s="173"/>
      <c r="AA778" s="173"/>
      <c r="AB778" s="162"/>
    </row>
    <row r="779" spans="1:28" ht="15.75" x14ac:dyDescent="0.25">
      <c r="A779" s="162"/>
      <c r="B779" s="162"/>
      <c r="C779" s="162"/>
      <c r="D779" s="162"/>
      <c r="E779" s="162"/>
      <c r="F779" s="162"/>
      <c r="G779" s="162"/>
      <c r="H779" s="162"/>
      <c r="I779" s="162"/>
      <c r="J779" s="162"/>
      <c r="K779" s="162"/>
      <c r="L779" s="162"/>
      <c r="M779" s="162"/>
      <c r="N779" s="162"/>
      <c r="O779" s="162"/>
      <c r="P779" s="162"/>
      <c r="Q779" s="162"/>
      <c r="R779" s="162"/>
      <c r="S779" s="162"/>
      <c r="T779" s="162"/>
      <c r="U779" s="162"/>
      <c r="V779" s="162"/>
      <c r="W779" s="162"/>
      <c r="X779" s="162"/>
      <c r="Y779" s="173"/>
      <c r="Z779" s="173"/>
      <c r="AA779" s="173"/>
      <c r="AB779" s="162"/>
    </row>
    <row r="780" spans="1:28" ht="15.75" x14ac:dyDescent="0.25">
      <c r="A780" s="162"/>
      <c r="B780" s="162"/>
      <c r="C780" s="162"/>
      <c r="D780" s="162"/>
      <c r="E780" s="162"/>
      <c r="F780" s="162"/>
      <c r="G780" s="162"/>
      <c r="H780" s="162"/>
      <c r="I780" s="162"/>
      <c r="J780" s="162"/>
      <c r="K780" s="162"/>
      <c r="L780" s="162"/>
      <c r="M780" s="162"/>
      <c r="N780" s="162"/>
      <c r="O780" s="162"/>
      <c r="P780" s="162"/>
      <c r="Q780" s="162"/>
      <c r="R780" s="162"/>
      <c r="S780" s="162"/>
      <c r="T780" s="162"/>
      <c r="U780" s="162"/>
      <c r="V780" s="162"/>
      <c r="W780" s="162"/>
      <c r="X780" s="162"/>
      <c r="Y780" s="173"/>
      <c r="Z780" s="173"/>
      <c r="AA780" s="173"/>
      <c r="AB780" s="162"/>
    </row>
    <row r="781" spans="1:28" ht="15.75" x14ac:dyDescent="0.25">
      <c r="A781" s="162"/>
      <c r="B781" s="162"/>
      <c r="C781" s="162"/>
      <c r="D781" s="162"/>
      <c r="E781" s="162"/>
      <c r="F781" s="162"/>
      <c r="G781" s="162"/>
      <c r="H781" s="162"/>
      <c r="I781" s="162"/>
      <c r="J781" s="162"/>
      <c r="K781" s="162"/>
      <c r="L781" s="162"/>
      <c r="M781" s="162"/>
      <c r="N781" s="162"/>
      <c r="O781" s="162"/>
      <c r="P781" s="162"/>
      <c r="Q781" s="162"/>
      <c r="R781" s="162"/>
      <c r="S781" s="162"/>
      <c r="T781" s="162"/>
      <c r="U781" s="162"/>
      <c r="V781" s="162"/>
      <c r="W781" s="162"/>
      <c r="X781" s="162"/>
      <c r="Y781" s="173"/>
      <c r="Z781" s="173"/>
      <c r="AA781" s="173"/>
      <c r="AB781" s="162"/>
    </row>
    <row r="782" spans="1:28" ht="15.75" x14ac:dyDescent="0.25">
      <c r="A782" s="162"/>
      <c r="B782" s="162"/>
      <c r="C782" s="162"/>
      <c r="D782" s="162"/>
      <c r="E782" s="162"/>
      <c r="F782" s="162"/>
      <c r="G782" s="162"/>
      <c r="H782" s="162"/>
      <c r="I782" s="162"/>
      <c r="J782" s="162"/>
      <c r="K782" s="162"/>
      <c r="L782" s="162"/>
      <c r="M782" s="162"/>
      <c r="N782" s="162"/>
      <c r="O782" s="162"/>
      <c r="P782" s="162"/>
      <c r="Q782" s="162"/>
      <c r="R782" s="162"/>
      <c r="S782" s="162"/>
      <c r="T782" s="162"/>
      <c r="U782" s="162"/>
      <c r="V782" s="162"/>
      <c r="W782" s="162"/>
      <c r="X782" s="162"/>
      <c r="Y782" s="173"/>
      <c r="Z782" s="173"/>
      <c r="AA782" s="173"/>
      <c r="AB782" s="162"/>
    </row>
    <row r="783" spans="1:28" ht="15.75" x14ac:dyDescent="0.25">
      <c r="A783" s="162"/>
      <c r="B783" s="162"/>
      <c r="C783" s="162"/>
      <c r="D783" s="162"/>
      <c r="E783" s="162"/>
      <c r="F783" s="162"/>
      <c r="G783" s="162"/>
      <c r="H783" s="162"/>
      <c r="I783" s="162"/>
      <c r="J783" s="162"/>
      <c r="K783" s="162"/>
      <c r="L783" s="162"/>
      <c r="M783" s="162"/>
      <c r="N783" s="162"/>
      <c r="O783" s="162"/>
      <c r="P783" s="162"/>
      <c r="Q783" s="162"/>
      <c r="R783" s="162"/>
      <c r="S783" s="162"/>
      <c r="T783" s="162"/>
      <c r="U783" s="162"/>
      <c r="V783" s="162"/>
      <c r="W783" s="162"/>
      <c r="X783" s="162"/>
      <c r="Y783" s="173"/>
      <c r="Z783" s="173"/>
      <c r="AA783" s="173"/>
      <c r="AB783" s="162"/>
    </row>
    <row r="784" spans="1:28" ht="15.75" x14ac:dyDescent="0.25">
      <c r="A784" s="162"/>
      <c r="B784" s="162"/>
      <c r="C784" s="162"/>
      <c r="D784" s="162"/>
      <c r="E784" s="162"/>
      <c r="F784" s="162"/>
      <c r="G784" s="162"/>
      <c r="H784" s="162"/>
      <c r="I784" s="162"/>
      <c r="J784" s="162"/>
      <c r="K784" s="162"/>
      <c r="L784" s="162"/>
      <c r="M784" s="162"/>
      <c r="N784" s="162"/>
      <c r="O784" s="162"/>
      <c r="P784" s="162"/>
      <c r="Q784" s="162"/>
      <c r="R784" s="162"/>
      <c r="S784" s="162"/>
      <c r="T784" s="162"/>
      <c r="U784" s="162"/>
      <c r="V784" s="162"/>
      <c r="W784" s="162"/>
      <c r="X784" s="162"/>
      <c r="Y784" s="173"/>
      <c r="Z784" s="173"/>
      <c r="AA784" s="173"/>
      <c r="AB784" s="162"/>
    </row>
    <row r="785" spans="1:28" ht="15.75" x14ac:dyDescent="0.25">
      <c r="A785" s="162"/>
      <c r="B785" s="162"/>
      <c r="C785" s="162"/>
      <c r="D785" s="162"/>
      <c r="E785" s="162"/>
      <c r="F785" s="162"/>
      <c r="G785" s="162"/>
      <c r="H785" s="162"/>
      <c r="I785" s="162"/>
      <c r="J785" s="162"/>
      <c r="K785" s="162"/>
      <c r="L785" s="162"/>
      <c r="M785" s="162"/>
      <c r="N785" s="162"/>
      <c r="O785" s="162"/>
      <c r="P785" s="162"/>
      <c r="Q785" s="162"/>
      <c r="R785" s="162"/>
      <c r="S785" s="162"/>
      <c r="T785" s="162"/>
      <c r="U785" s="162"/>
      <c r="V785" s="162"/>
      <c r="W785" s="162"/>
      <c r="X785" s="162"/>
      <c r="Y785" s="173"/>
      <c r="Z785" s="173"/>
      <c r="AA785" s="173"/>
      <c r="AB785" s="162"/>
    </row>
    <row r="786" spans="1:28" ht="15.75" x14ac:dyDescent="0.25">
      <c r="A786" s="162"/>
      <c r="B786" s="162"/>
      <c r="C786" s="162"/>
      <c r="D786" s="162"/>
      <c r="E786" s="162"/>
      <c r="F786" s="162"/>
      <c r="G786" s="162"/>
      <c r="H786" s="162"/>
      <c r="I786" s="162"/>
      <c r="J786" s="162"/>
      <c r="K786" s="162"/>
      <c r="L786" s="162"/>
      <c r="M786" s="162"/>
      <c r="N786" s="162"/>
      <c r="O786" s="162"/>
      <c r="P786" s="162"/>
      <c r="Q786" s="162"/>
      <c r="R786" s="162"/>
      <c r="S786" s="162"/>
      <c r="T786" s="162"/>
      <c r="U786" s="162"/>
      <c r="V786" s="162"/>
      <c r="W786" s="162"/>
      <c r="X786" s="162"/>
      <c r="Y786" s="173"/>
      <c r="Z786" s="173"/>
      <c r="AA786" s="173"/>
      <c r="AB786" s="162"/>
    </row>
    <row r="787" spans="1:28" ht="15.75" x14ac:dyDescent="0.25">
      <c r="A787" s="162"/>
      <c r="B787" s="162"/>
      <c r="C787" s="162"/>
      <c r="D787" s="162"/>
      <c r="E787" s="162"/>
      <c r="F787" s="162"/>
      <c r="G787" s="162"/>
      <c r="H787" s="162"/>
      <c r="I787" s="162"/>
      <c r="J787" s="162"/>
      <c r="K787" s="162"/>
      <c r="L787" s="162"/>
      <c r="M787" s="162"/>
      <c r="N787" s="162"/>
      <c r="O787" s="162"/>
      <c r="P787" s="162"/>
      <c r="Q787" s="162"/>
      <c r="R787" s="162"/>
      <c r="S787" s="162"/>
      <c r="T787" s="162"/>
      <c r="U787" s="162"/>
      <c r="V787" s="162"/>
      <c r="W787" s="162"/>
      <c r="X787" s="162"/>
      <c r="Y787" s="173"/>
      <c r="Z787" s="173"/>
      <c r="AA787" s="173"/>
      <c r="AB787" s="162"/>
    </row>
    <row r="788" spans="1:28" ht="15.75" x14ac:dyDescent="0.25">
      <c r="A788" s="162"/>
      <c r="B788" s="162"/>
      <c r="C788" s="162"/>
      <c r="D788" s="162"/>
      <c r="E788" s="162"/>
      <c r="F788" s="162"/>
      <c r="G788" s="162"/>
      <c r="H788" s="162"/>
      <c r="I788" s="162"/>
      <c r="J788" s="162"/>
      <c r="K788" s="162"/>
      <c r="L788" s="162"/>
      <c r="M788" s="162"/>
      <c r="N788" s="162"/>
      <c r="O788" s="162"/>
      <c r="P788" s="162"/>
      <c r="Q788" s="162"/>
      <c r="R788" s="162"/>
      <c r="S788" s="162"/>
      <c r="T788" s="162"/>
      <c r="U788" s="162"/>
      <c r="V788" s="162"/>
      <c r="W788" s="162"/>
      <c r="X788" s="162"/>
      <c r="Y788" s="173"/>
      <c r="Z788" s="173"/>
      <c r="AA788" s="173"/>
      <c r="AB788" s="162"/>
    </row>
    <row r="789" spans="1:28" ht="15.75" x14ac:dyDescent="0.25">
      <c r="A789" s="162"/>
      <c r="B789" s="162"/>
      <c r="C789" s="162"/>
      <c r="D789" s="162"/>
      <c r="E789" s="162"/>
      <c r="F789" s="162"/>
      <c r="G789" s="162"/>
      <c r="H789" s="162"/>
      <c r="I789" s="162"/>
      <c r="J789" s="162"/>
      <c r="K789" s="162"/>
      <c r="L789" s="162"/>
      <c r="M789" s="162"/>
      <c r="N789" s="162"/>
      <c r="O789" s="162"/>
      <c r="P789" s="162"/>
      <c r="Q789" s="162"/>
      <c r="R789" s="162"/>
      <c r="S789" s="162"/>
      <c r="T789" s="162"/>
      <c r="U789" s="162"/>
      <c r="V789" s="162"/>
      <c r="W789" s="162"/>
      <c r="X789" s="162"/>
      <c r="Y789" s="173"/>
      <c r="Z789" s="173"/>
      <c r="AA789" s="173"/>
      <c r="AB789" s="162"/>
    </row>
    <row r="790" spans="1:28" ht="15.75" x14ac:dyDescent="0.25">
      <c r="A790" s="162"/>
      <c r="B790" s="162"/>
      <c r="C790" s="162"/>
      <c r="D790" s="162"/>
      <c r="E790" s="162"/>
      <c r="F790" s="162"/>
      <c r="G790" s="162"/>
      <c r="H790" s="162"/>
      <c r="I790" s="162"/>
      <c r="J790" s="162"/>
      <c r="K790" s="162"/>
      <c r="L790" s="162"/>
      <c r="M790" s="162"/>
      <c r="N790" s="162"/>
      <c r="O790" s="162"/>
      <c r="P790" s="162"/>
      <c r="Q790" s="162"/>
      <c r="R790" s="162"/>
      <c r="S790" s="162"/>
      <c r="T790" s="162"/>
      <c r="U790" s="162"/>
      <c r="V790" s="162"/>
      <c r="W790" s="162"/>
      <c r="X790" s="162"/>
      <c r="Y790" s="173"/>
      <c r="Z790" s="173"/>
      <c r="AA790" s="173"/>
      <c r="AB790" s="162"/>
    </row>
    <row r="791" spans="1:28" ht="15.75" x14ac:dyDescent="0.25">
      <c r="A791" s="162"/>
      <c r="B791" s="162"/>
      <c r="C791" s="162"/>
      <c r="D791" s="162"/>
      <c r="E791" s="162"/>
      <c r="F791" s="162"/>
      <c r="G791" s="162"/>
      <c r="H791" s="162"/>
      <c r="I791" s="162"/>
      <c r="J791" s="162"/>
      <c r="K791" s="162"/>
      <c r="L791" s="162"/>
      <c r="M791" s="162"/>
      <c r="N791" s="162"/>
      <c r="O791" s="162"/>
      <c r="P791" s="162"/>
      <c r="Q791" s="162"/>
      <c r="R791" s="162"/>
      <c r="S791" s="162"/>
      <c r="T791" s="162"/>
      <c r="U791" s="162"/>
      <c r="V791" s="162"/>
      <c r="W791" s="162"/>
      <c r="X791" s="162"/>
      <c r="Y791" s="173"/>
      <c r="Z791" s="173"/>
      <c r="AA791" s="173"/>
      <c r="AB791" s="162"/>
    </row>
    <row r="792" spans="1:28" ht="15.75" x14ac:dyDescent="0.25">
      <c r="A792" s="162"/>
      <c r="B792" s="162"/>
      <c r="C792" s="162"/>
      <c r="D792" s="162"/>
      <c r="E792" s="162"/>
      <c r="F792" s="162"/>
      <c r="G792" s="162"/>
      <c r="H792" s="162"/>
      <c r="I792" s="162"/>
      <c r="J792" s="162"/>
      <c r="K792" s="162"/>
      <c r="L792" s="162"/>
      <c r="M792" s="162"/>
      <c r="N792" s="162"/>
      <c r="O792" s="162"/>
      <c r="P792" s="162"/>
      <c r="Q792" s="162"/>
      <c r="R792" s="162"/>
      <c r="S792" s="162"/>
      <c r="T792" s="162"/>
      <c r="U792" s="162"/>
      <c r="V792" s="162"/>
      <c r="W792" s="162"/>
      <c r="X792" s="162"/>
      <c r="Y792" s="173"/>
      <c r="Z792" s="173"/>
      <c r="AA792" s="173"/>
      <c r="AB792" s="162"/>
    </row>
    <row r="793" spans="1:28" ht="15.75" x14ac:dyDescent="0.25">
      <c r="A793" s="162"/>
      <c r="B793" s="162"/>
      <c r="C793" s="162"/>
      <c r="D793" s="162"/>
      <c r="E793" s="162"/>
      <c r="F793" s="162"/>
      <c r="G793" s="162"/>
      <c r="H793" s="162"/>
      <c r="I793" s="162"/>
      <c r="J793" s="162"/>
      <c r="K793" s="162"/>
      <c r="L793" s="162"/>
      <c r="M793" s="162"/>
      <c r="N793" s="162"/>
      <c r="O793" s="162"/>
      <c r="P793" s="162"/>
      <c r="Q793" s="162"/>
      <c r="R793" s="162"/>
      <c r="S793" s="162"/>
      <c r="T793" s="162"/>
      <c r="U793" s="162"/>
      <c r="V793" s="162"/>
      <c r="W793" s="162"/>
      <c r="X793" s="162"/>
      <c r="Y793" s="173"/>
      <c r="Z793" s="173"/>
      <c r="AA793" s="173"/>
      <c r="AB793" s="162"/>
    </row>
    <row r="794" spans="1:28" ht="15.75" x14ac:dyDescent="0.25">
      <c r="A794" s="162"/>
      <c r="B794" s="162"/>
      <c r="C794" s="162"/>
      <c r="D794" s="162"/>
      <c r="E794" s="162"/>
      <c r="F794" s="162"/>
      <c r="G794" s="162"/>
      <c r="H794" s="162"/>
      <c r="I794" s="162"/>
      <c r="J794" s="162"/>
      <c r="K794" s="162"/>
      <c r="L794" s="162"/>
      <c r="M794" s="162"/>
      <c r="N794" s="162"/>
      <c r="O794" s="162"/>
      <c r="P794" s="162"/>
      <c r="Q794" s="162"/>
      <c r="R794" s="162"/>
      <c r="S794" s="162"/>
      <c r="T794" s="162"/>
      <c r="U794" s="162"/>
      <c r="V794" s="162"/>
      <c r="W794" s="162"/>
      <c r="X794" s="162"/>
      <c r="Y794" s="173"/>
      <c r="Z794" s="173"/>
      <c r="AA794" s="173"/>
      <c r="AB794" s="162"/>
    </row>
    <row r="795" spans="1:28" ht="15.75" x14ac:dyDescent="0.25">
      <c r="A795" s="162"/>
      <c r="B795" s="162"/>
      <c r="C795" s="162"/>
      <c r="D795" s="162"/>
      <c r="E795" s="162"/>
      <c r="F795" s="162"/>
      <c r="G795" s="162"/>
      <c r="H795" s="162"/>
      <c r="I795" s="162"/>
      <c r="J795" s="162"/>
      <c r="K795" s="162"/>
      <c r="L795" s="162"/>
      <c r="M795" s="162"/>
      <c r="N795" s="162"/>
      <c r="O795" s="162"/>
      <c r="P795" s="162"/>
      <c r="Q795" s="162"/>
      <c r="R795" s="162"/>
      <c r="S795" s="162"/>
      <c r="T795" s="162"/>
      <c r="U795" s="162"/>
      <c r="V795" s="162"/>
      <c r="W795" s="162"/>
      <c r="X795" s="162"/>
      <c r="Y795" s="173"/>
      <c r="Z795" s="173"/>
      <c r="AA795" s="173"/>
      <c r="AB795" s="162"/>
    </row>
    <row r="796" spans="1:28" ht="15.75" x14ac:dyDescent="0.25">
      <c r="A796" s="162"/>
      <c r="B796" s="162"/>
      <c r="C796" s="162"/>
      <c r="D796" s="162"/>
      <c r="E796" s="162"/>
      <c r="F796" s="162"/>
      <c r="G796" s="162"/>
      <c r="H796" s="162"/>
      <c r="I796" s="162"/>
      <c r="J796" s="162"/>
      <c r="K796" s="162"/>
      <c r="L796" s="162"/>
      <c r="M796" s="162"/>
      <c r="N796" s="162"/>
      <c r="O796" s="162"/>
      <c r="P796" s="162"/>
      <c r="Q796" s="162"/>
      <c r="R796" s="162"/>
      <c r="S796" s="162"/>
      <c r="T796" s="162"/>
      <c r="U796" s="162"/>
      <c r="V796" s="162"/>
      <c r="W796" s="162"/>
      <c r="X796" s="162"/>
      <c r="Y796" s="173"/>
      <c r="Z796" s="173"/>
      <c r="AA796" s="173"/>
      <c r="AB796" s="162"/>
    </row>
    <row r="797" spans="1:28" ht="15.75" x14ac:dyDescent="0.25">
      <c r="A797" s="162"/>
      <c r="B797" s="162"/>
      <c r="C797" s="162"/>
      <c r="D797" s="162"/>
      <c r="E797" s="162"/>
      <c r="F797" s="162"/>
      <c r="G797" s="162"/>
      <c r="H797" s="162"/>
      <c r="I797" s="162"/>
      <c r="J797" s="162"/>
      <c r="K797" s="162"/>
      <c r="L797" s="162"/>
      <c r="M797" s="162"/>
      <c r="N797" s="162"/>
      <c r="O797" s="162"/>
      <c r="P797" s="162"/>
      <c r="Q797" s="162"/>
      <c r="R797" s="162"/>
      <c r="S797" s="162"/>
      <c r="T797" s="162"/>
      <c r="U797" s="162"/>
      <c r="V797" s="162"/>
      <c r="W797" s="162"/>
      <c r="X797" s="162"/>
      <c r="Y797" s="173"/>
      <c r="Z797" s="173"/>
      <c r="AA797" s="173"/>
      <c r="AB797" s="162"/>
    </row>
    <row r="798" spans="1:28" ht="15.75" x14ac:dyDescent="0.25">
      <c r="A798" s="162"/>
      <c r="B798" s="162"/>
      <c r="C798" s="162"/>
      <c r="D798" s="162"/>
      <c r="E798" s="162"/>
      <c r="F798" s="162"/>
      <c r="G798" s="162"/>
      <c r="H798" s="162"/>
      <c r="I798" s="162"/>
      <c r="J798" s="162"/>
      <c r="K798" s="162"/>
      <c r="L798" s="162"/>
      <c r="M798" s="162"/>
      <c r="N798" s="162"/>
      <c r="O798" s="162"/>
      <c r="P798" s="162"/>
      <c r="Q798" s="162"/>
      <c r="R798" s="162"/>
      <c r="S798" s="162"/>
      <c r="T798" s="162"/>
      <c r="U798" s="162"/>
      <c r="V798" s="162"/>
      <c r="W798" s="162"/>
      <c r="X798" s="162"/>
      <c r="Y798" s="173"/>
      <c r="Z798" s="173"/>
      <c r="AA798" s="173"/>
      <c r="AB798" s="162"/>
    </row>
    <row r="799" spans="1:28" ht="15.75" x14ac:dyDescent="0.25">
      <c r="A799" s="162"/>
      <c r="B799" s="162"/>
      <c r="C799" s="162"/>
      <c r="D799" s="162"/>
      <c r="E799" s="162"/>
      <c r="F799" s="162"/>
      <c r="G799" s="162"/>
      <c r="H799" s="162"/>
      <c r="I799" s="162"/>
      <c r="J799" s="162"/>
      <c r="K799" s="162"/>
      <c r="L799" s="162"/>
      <c r="M799" s="162"/>
      <c r="N799" s="162"/>
      <c r="O799" s="162"/>
      <c r="P799" s="162"/>
      <c r="Q799" s="162"/>
      <c r="R799" s="162"/>
      <c r="S799" s="162"/>
      <c r="T799" s="162"/>
      <c r="U799" s="162"/>
      <c r="V799" s="162"/>
      <c r="W799" s="162"/>
      <c r="X799" s="162"/>
      <c r="Y799" s="173"/>
      <c r="Z799" s="173"/>
      <c r="AA799" s="173"/>
      <c r="AB799" s="162"/>
    </row>
    <row r="800" spans="1:28" ht="15.75" x14ac:dyDescent="0.25">
      <c r="A800" s="162"/>
      <c r="B800" s="162"/>
      <c r="C800" s="162"/>
      <c r="D800" s="162"/>
      <c r="E800" s="162"/>
      <c r="F800" s="162"/>
      <c r="G800" s="162"/>
      <c r="H800" s="162"/>
      <c r="I800" s="162"/>
      <c r="J800" s="162"/>
      <c r="K800" s="162"/>
      <c r="L800" s="162"/>
      <c r="M800" s="162"/>
      <c r="N800" s="162"/>
      <c r="O800" s="162"/>
      <c r="P800" s="162"/>
      <c r="Q800" s="162"/>
      <c r="R800" s="162"/>
      <c r="S800" s="162"/>
      <c r="T800" s="162"/>
      <c r="U800" s="162"/>
      <c r="V800" s="162"/>
      <c r="W800" s="162"/>
      <c r="X800" s="162"/>
      <c r="Y800" s="173"/>
      <c r="Z800" s="173"/>
      <c r="AA800" s="173"/>
      <c r="AB800" s="162"/>
    </row>
    <row r="801" spans="1:28" ht="15.75" x14ac:dyDescent="0.25">
      <c r="A801" s="162"/>
      <c r="B801" s="162"/>
      <c r="C801" s="162"/>
      <c r="D801" s="162"/>
      <c r="E801" s="162"/>
      <c r="F801" s="162"/>
      <c r="G801" s="162"/>
      <c r="H801" s="162"/>
      <c r="I801" s="162"/>
      <c r="J801" s="162"/>
      <c r="K801" s="162"/>
      <c r="L801" s="162"/>
      <c r="M801" s="162"/>
      <c r="N801" s="162"/>
      <c r="O801" s="162"/>
      <c r="P801" s="162"/>
      <c r="Q801" s="162"/>
      <c r="R801" s="162"/>
      <c r="S801" s="162"/>
      <c r="T801" s="162"/>
      <c r="U801" s="162"/>
      <c r="V801" s="162"/>
      <c r="W801" s="162"/>
      <c r="X801" s="162"/>
      <c r="Y801" s="173"/>
      <c r="Z801" s="173"/>
      <c r="AA801" s="173"/>
      <c r="AB801" s="162"/>
    </row>
    <row r="802" spans="1:28" ht="15.75" x14ac:dyDescent="0.25">
      <c r="A802" s="162"/>
      <c r="B802" s="162"/>
      <c r="C802" s="162"/>
      <c r="D802" s="162"/>
      <c r="E802" s="162"/>
      <c r="F802" s="162"/>
      <c r="G802" s="162"/>
      <c r="H802" s="162"/>
      <c r="I802" s="162"/>
      <c r="J802" s="162"/>
      <c r="K802" s="162"/>
      <c r="L802" s="162"/>
      <c r="M802" s="162"/>
      <c r="N802" s="162"/>
      <c r="O802" s="162"/>
      <c r="P802" s="162"/>
      <c r="Q802" s="162"/>
      <c r="R802" s="162"/>
      <c r="S802" s="162"/>
      <c r="T802" s="162"/>
      <c r="U802" s="162"/>
      <c r="V802" s="162"/>
      <c r="W802" s="162"/>
      <c r="X802" s="162"/>
      <c r="Y802" s="173"/>
      <c r="Z802" s="173"/>
      <c r="AA802" s="173"/>
      <c r="AB802" s="162"/>
    </row>
    <row r="803" spans="1:28" ht="15.75" x14ac:dyDescent="0.25">
      <c r="A803" s="162"/>
      <c r="B803" s="162"/>
      <c r="C803" s="162"/>
      <c r="D803" s="162"/>
      <c r="E803" s="162"/>
      <c r="F803" s="162"/>
      <c r="G803" s="162"/>
      <c r="H803" s="162"/>
      <c r="I803" s="162"/>
      <c r="J803" s="162"/>
      <c r="K803" s="162"/>
      <c r="L803" s="162"/>
      <c r="M803" s="162"/>
      <c r="N803" s="162"/>
      <c r="O803" s="162"/>
      <c r="P803" s="162"/>
      <c r="Q803" s="162"/>
      <c r="R803" s="162"/>
      <c r="S803" s="162"/>
      <c r="T803" s="162"/>
      <c r="U803" s="162"/>
      <c r="V803" s="162"/>
      <c r="W803" s="162"/>
      <c r="X803" s="162"/>
      <c r="Y803" s="173"/>
      <c r="Z803" s="173"/>
      <c r="AA803" s="173"/>
      <c r="AB803" s="162"/>
    </row>
    <row r="804" spans="1:28" ht="15.75" x14ac:dyDescent="0.25">
      <c r="A804" s="162"/>
      <c r="B804" s="162"/>
      <c r="C804" s="162"/>
      <c r="D804" s="162"/>
      <c r="E804" s="162"/>
      <c r="F804" s="162"/>
      <c r="G804" s="162"/>
      <c r="H804" s="162"/>
      <c r="I804" s="162"/>
      <c r="J804" s="162"/>
      <c r="K804" s="162"/>
      <c r="L804" s="162"/>
      <c r="M804" s="162"/>
      <c r="N804" s="162"/>
      <c r="O804" s="162"/>
      <c r="P804" s="162"/>
      <c r="Q804" s="162"/>
      <c r="R804" s="162"/>
      <c r="S804" s="162"/>
      <c r="T804" s="162"/>
      <c r="U804" s="162"/>
      <c r="V804" s="162"/>
      <c r="W804" s="162"/>
      <c r="X804" s="162"/>
      <c r="Y804" s="173"/>
      <c r="Z804" s="173"/>
      <c r="AA804" s="173"/>
      <c r="AB804" s="162"/>
    </row>
    <row r="805" spans="1:28" ht="15.75" x14ac:dyDescent="0.25">
      <c r="A805" s="162"/>
      <c r="B805" s="162"/>
      <c r="C805" s="162"/>
      <c r="D805" s="162"/>
      <c r="E805" s="162"/>
      <c r="F805" s="162"/>
      <c r="G805" s="162"/>
      <c r="H805" s="162"/>
      <c r="I805" s="162"/>
      <c r="J805" s="162"/>
      <c r="K805" s="162"/>
      <c r="L805" s="162"/>
      <c r="M805" s="162"/>
      <c r="N805" s="162"/>
      <c r="O805" s="162"/>
      <c r="P805" s="162"/>
      <c r="Q805" s="162"/>
      <c r="R805" s="162"/>
      <c r="S805" s="162"/>
      <c r="T805" s="162"/>
      <c r="U805" s="162"/>
      <c r="V805" s="162"/>
      <c r="W805" s="162"/>
      <c r="X805" s="162"/>
      <c r="Y805" s="173"/>
      <c r="Z805" s="173"/>
      <c r="AA805" s="173"/>
      <c r="AB805" s="162"/>
    </row>
    <row r="806" spans="1:28" ht="15.75" x14ac:dyDescent="0.25">
      <c r="A806" s="162"/>
      <c r="B806" s="162"/>
      <c r="C806" s="162"/>
      <c r="D806" s="162"/>
      <c r="E806" s="162"/>
      <c r="F806" s="162"/>
      <c r="G806" s="162"/>
      <c r="H806" s="162"/>
      <c r="I806" s="162"/>
      <c r="J806" s="162"/>
      <c r="K806" s="162"/>
      <c r="L806" s="162"/>
      <c r="M806" s="162"/>
      <c r="N806" s="162"/>
      <c r="O806" s="162"/>
      <c r="P806" s="162"/>
      <c r="Q806" s="162"/>
      <c r="R806" s="162"/>
      <c r="S806" s="162"/>
      <c r="T806" s="162"/>
      <c r="U806" s="162"/>
      <c r="V806" s="162"/>
      <c r="W806" s="162"/>
      <c r="X806" s="162"/>
      <c r="Y806" s="173"/>
      <c r="Z806" s="173"/>
      <c r="AA806" s="173"/>
      <c r="AB806" s="162"/>
    </row>
    <row r="807" spans="1:28" ht="15.75" x14ac:dyDescent="0.25">
      <c r="A807" s="162"/>
      <c r="B807" s="162"/>
      <c r="C807" s="162"/>
      <c r="D807" s="162"/>
      <c r="E807" s="162"/>
      <c r="F807" s="162"/>
      <c r="G807" s="162"/>
      <c r="H807" s="162"/>
      <c r="I807" s="162"/>
      <c r="J807" s="162"/>
      <c r="K807" s="162"/>
      <c r="L807" s="162"/>
      <c r="M807" s="162"/>
      <c r="N807" s="162"/>
      <c r="O807" s="162"/>
      <c r="P807" s="162"/>
      <c r="Q807" s="162"/>
      <c r="R807" s="162"/>
      <c r="S807" s="162"/>
      <c r="T807" s="162"/>
      <c r="U807" s="162"/>
      <c r="V807" s="162"/>
      <c r="W807" s="162"/>
      <c r="X807" s="162"/>
      <c r="Y807" s="173"/>
      <c r="Z807" s="173"/>
      <c r="AA807" s="173"/>
      <c r="AB807" s="162"/>
    </row>
    <row r="808" spans="1:28" ht="15.75" x14ac:dyDescent="0.25">
      <c r="A808" s="162"/>
      <c r="B808" s="162"/>
      <c r="C808" s="162"/>
      <c r="D808" s="162"/>
      <c r="E808" s="162"/>
      <c r="F808" s="162"/>
      <c r="G808" s="162"/>
      <c r="H808" s="162"/>
      <c r="I808" s="162"/>
      <c r="J808" s="162"/>
      <c r="K808" s="162"/>
      <c r="L808" s="162"/>
      <c r="M808" s="162"/>
      <c r="N808" s="162"/>
      <c r="O808" s="162"/>
      <c r="P808" s="162"/>
      <c r="Q808" s="162"/>
      <c r="R808" s="162"/>
      <c r="S808" s="162"/>
      <c r="T808" s="162"/>
      <c r="U808" s="162"/>
      <c r="V808" s="162"/>
      <c r="W808" s="162"/>
      <c r="X808" s="162"/>
      <c r="Y808" s="173"/>
      <c r="Z808" s="173"/>
      <c r="AA808" s="173"/>
      <c r="AB808" s="162"/>
    </row>
    <row r="809" spans="1:28" ht="15.75" x14ac:dyDescent="0.25">
      <c r="A809" s="162"/>
      <c r="B809" s="162"/>
      <c r="C809" s="162"/>
      <c r="D809" s="162"/>
      <c r="E809" s="162"/>
      <c r="F809" s="162"/>
      <c r="G809" s="162"/>
      <c r="H809" s="162"/>
      <c r="I809" s="162"/>
      <c r="J809" s="162"/>
      <c r="K809" s="162"/>
      <c r="L809" s="162"/>
      <c r="M809" s="162"/>
      <c r="N809" s="162"/>
      <c r="O809" s="162"/>
      <c r="P809" s="162"/>
      <c r="Q809" s="162"/>
      <c r="R809" s="162"/>
      <c r="S809" s="162"/>
      <c r="T809" s="162"/>
      <c r="U809" s="162"/>
      <c r="V809" s="162"/>
      <c r="W809" s="162"/>
      <c r="X809" s="162"/>
      <c r="Y809" s="173"/>
      <c r="Z809" s="173"/>
      <c r="AA809" s="173"/>
      <c r="AB809" s="162"/>
    </row>
    <row r="810" spans="1:28" ht="15.75" x14ac:dyDescent="0.25">
      <c r="A810" s="162"/>
      <c r="B810" s="162"/>
      <c r="C810" s="162"/>
      <c r="D810" s="162"/>
      <c r="E810" s="162"/>
      <c r="F810" s="162"/>
      <c r="G810" s="162"/>
      <c r="H810" s="162"/>
      <c r="I810" s="162"/>
      <c r="J810" s="162"/>
      <c r="K810" s="162"/>
      <c r="L810" s="162"/>
      <c r="M810" s="162"/>
      <c r="N810" s="162"/>
      <c r="O810" s="162"/>
      <c r="P810" s="162"/>
      <c r="Q810" s="162"/>
      <c r="R810" s="162"/>
      <c r="S810" s="162"/>
      <c r="T810" s="162"/>
      <c r="U810" s="162"/>
      <c r="V810" s="162"/>
      <c r="W810" s="162"/>
      <c r="X810" s="162"/>
      <c r="Y810" s="173"/>
      <c r="Z810" s="173"/>
      <c r="AA810" s="173"/>
      <c r="AB810" s="162"/>
    </row>
    <row r="811" spans="1:28" ht="15.75" x14ac:dyDescent="0.25">
      <c r="A811" s="162"/>
      <c r="B811" s="162"/>
      <c r="C811" s="162"/>
      <c r="D811" s="162"/>
      <c r="E811" s="162"/>
      <c r="F811" s="162"/>
      <c r="G811" s="162"/>
      <c r="H811" s="162"/>
      <c r="I811" s="162"/>
      <c r="J811" s="162"/>
      <c r="K811" s="162"/>
      <c r="L811" s="162"/>
      <c r="M811" s="162"/>
      <c r="N811" s="162"/>
      <c r="O811" s="162"/>
      <c r="P811" s="162"/>
      <c r="Q811" s="162"/>
      <c r="R811" s="162"/>
      <c r="S811" s="162"/>
      <c r="T811" s="162"/>
      <c r="U811" s="162"/>
      <c r="V811" s="162"/>
      <c r="W811" s="162"/>
      <c r="X811" s="162"/>
      <c r="Y811" s="173"/>
      <c r="Z811" s="173"/>
      <c r="AA811" s="173"/>
      <c r="AB811" s="162"/>
    </row>
    <row r="812" spans="1:28" ht="15.75" x14ac:dyDescent="0.25">
      <c r="A812" s="162"/>
      <c r="B812" s="162"/>
      <c r="C812" s="162"/>
      <c r="D812" s="162"/>
      <c r="E812" s="162"/>
      <c r="F812" s="162"/>
      <c r="G812" s="162"/>
      <c r="H812" s="162"/>
      <c r="I812" s="162"/>
      <c r="J812" s="162"/>
      <c r="K812" s="162"/>
      <c r="L812" s="162"/>
      <c r="M812" s="162"/>
      <c r="N812" s="162"/>
      <c r="O812" s="162"/>
      <c r="P812" s="162"/>
      <c r="Q812" s="162"/>
      <c r="R812" s="162"/>
      <c r="S812" s="162"/>
      <c r="T812" s="162"/>
      <c r="U812" s="162"/>
      <c r="V812" s="162"/>
      <c r="W812" s="162"/>
      <c r="X812" s="162"/>
      <c r="Y812" s="173"/>
      <c r="Z812" s="173"/>
      <c r="AA812" s="173"/>
      <c r="AB812" s="162"/>
    </row>
    <row r="813" spans="1:28" ht="15.75" x14ac:dyDescent="0.25">
      <c r="A813" s="162"/>
      <c r="B813" s="162"/>
      <c r="C813" s="162"/>
      <c r="D813" s="162"/>
      <c r="E813" s="162"/>
      <c r="F813" s="162"/>
      <c r="G813" s="162"/>
      <c r="H813" s="162"/>
      <c r="I813" s="162"/>
      <c r="J813" s="162"/>
      <c r="K813" s="162"/>
      <c r="L813" s="162"/>
      <c r="M813" s="162"/>
      <c r="N813" s="162"/>
      <c r="O813" s="162"/>
      <c r="P813" s="162"/>
      <c r="Q813" s="162"/>
      <c r="R813" s="162"/>
      <c r="S813" s="162"/>
      <c r="T813" s="162"/>
      <c r="U813" s="162"/>
      <c r="V813" s="162"/>
      <c r="W813" s="162"/>
      <c r="X813" s="162"/>
      <c r="Y813" s="173"/>
      <c r="Z813" s="173"/>
      <c r="AA813" s="173"/>
      <c r="AB813" s="162"/>
    </row>
    <row r="814" spans="1:28" ht="15.75" x14ac:dyDescent="0.25">
      <c r="A814" s="162"/>
      <c r="B814" s="162"/>
      <c r="C814" s="162"/>
      <c r="D814" s="162"/>
      <c r="E814" s="162"/>
      <c r="F814" s="162"/>
      <c r="G814" s="162"/>
      <c r="H814" s="162"/>
      <c r="I814" s="162"/>
      <c r="J814" s="162"/>
      <c r="K814" s="162"/>
      <c r="L814" s="162"/>
      <c r="M814" s="162"/>
      <c r="N814" s="162"/>
      <c r="O814" s="162"/>
      <c r="P814" s="162"/>
      <c r="Q814" s="162"/>
      <c r="R814" s="162"/>
      <c r="S814" s="162"/>
      <c r="T814" s="162"/>
      <c r="U814" s="162"/>
      <c r="V814" s="162"/>
      <c r="W814" s="162"/>
      <c r="X814" s="162"/>
      <c r="Y814" s="173"/>
      <c r="Z814" s="173"/>
      <c r="AA814" s="173"/>
      <c r="AB814" s="162"/>
    </row>
    <row r="815" spans="1:28" ht="15.75" x14ac:dyDescent="0.25">
      <c r="A815" s="162"/>
      <c r="B815" s="162"/>
      <c r="C815" s="162"/>
      <c r="D815" s="162"/>
      <c r="E815" s="162"/>
      <c r="F815" s="162"/>
      <c r="G815" s="162"/>
      <c r="H815" s="162"/>
      <c r="I815" s="162"/>
      <c r="J815" s="162"/>
      <c r="K815" s="162"/>
      <c r="L815" s="162"/>
      <c r="M815" s="162"/>
      <c r="N815" s="162"/>
      <c r="O815" s="162"/>
      <c r="P815" s="162"/>
      <c r="Q815" s="162"/>
      <c r="R815" s="162"/>
      <c r="S815" s="162"/>
      <c r="T815" s="162"/>
      <c r="U815" s="162"/>
      <c r="V815" s="162"/>
      <c r="W815" s="162"/>
      <c r="X815" s="162"/>
      <c r="Y815" s="173"/>
      <c r="Z815" s="173"/>
      <c r="AA815" s="173"/>
      <c r="AB815" s="162"/>
    </row>
    <row r="816" spans="1:28" ht="15.75" x14ac:dyDescent="0.25">
      <c r="A816" s="162"/>
      <c r="B816" s="162"/>
      <c r="C816" s="162"/>
      <c r="D816" s="162"/>
      <c r="E816" s="162"/>
      <c r="F816" s="162"/>
      <c r="G816" s="162"/>
      <c r="H816" s="162"/>
      <c r="I816" s="162"/>
      <c r="J816" s="162"/>
      <c r="K816" s="162"/>
      <c r="L816" s="162"/>
      <c r="M816" s="162"/>
      <c r="N816" s="162"/>
      <c r="O816" s="162"/>
      <c r="P816" s="162"/>
      <c r="Q816" s="162"/>
      <c r="R816" s="162"/>
      <c r="S816" s="162"/>
      <c r="T816" s="162"/>
      <c r="U816" s="162"/>
      <c r="V816" s="162"/>
      <c r="W816" s="162"/>
      <c r="X816" s="162"/>
      <c r="Y816" s="173"/>
      <c r="Z816" s="173"/>
      <c r="AA816" s="173"/>
      <c r="AB816" s="162"/>
    </row>
    <row r="817" spans="1:28" ht="15.75" x14ac:dyDescent="0.25">
      <c r="A817" s="162"/>
      <c r="B817" s="162"/>
      <c r="C817" s="162"/>
      <c r="D817" s="162"/>
      <c r="E817" s="162"/>
      <c r="F817" s="162"/>
      <c r="G817" s="162"/>
      <c r="H817" s="162"/>
      <c r="I817" s="162"/>
      <c r="J817" s="162"/>
      <c r="K817" s="162"/>
      <c r="L817" s="162"/>
      <c r="M817" s="162"/>
      <c r="N817" s="162"/>
      <c r="O817" s="162"/>
      <c r="P817" s="162"/>
      <c r="Q817" s="162"/>
      <c r="R817" s="162"/>
      <c r="S817" s="162"/>
      <c r="T817" s="162"/>
      <c r="U817" s="162"/>
      <c r="V817" s="162"/>
      <c r="W817" s="162"/>
      <c r="X817" s="162"/>
      <c r="Y817" s="173"/>
      <c r="Z817" s="173"/>
      <c r="AA817" s="173"/>
      <c r="AB817" s="162"/>
    </row>
    <row r="818" spans="1:28" ht="15.75" x14ac:dyDescent="0.25">
      <c r="A818" s="162"/>
      <c r="B818" s="162"/>
      <c r="C818" s="162"/>
      <c r="D818" s="162"/>
      <c r="E818" s="162"/>
      <c r="F818" s="162"/>
      <c r="G818" s="162"/>
      <c r="H818" s="162"/>
      <c r="I818" s="162"/>
      <c r="J818" s="162"/>
      <c r="K818" s="162"/>
      <c r="L818" s="162"/>
      <c r="M818" s="162"/>
      <c r="N818" s="162"/>
      <c r="O818" s="162"/>
      <c r="P818" s="162"/>
      <c r="Q818" s="162"/>
      <c r="R818" s="162"/>
      <c r="S818" s="162"/>
      <c r="T818" s="162"/>
      <c r="U818" s="162"/>
      <c r="V818" s="162"/>
      <c r="W818" s="162"/>
      <c r="X818" s="162"/>
      <c r="Y818" s="173"/>
      <c r="Z818" s="173"/>
      <c r="AA818" s="173"/>
      <c r="AB818" s="162"/>
    </row>
    <row r="819" spans="1:28" ht="15.75" x14ac:dyDescent="0.25">
      <c r="A819" s="162"/>
      <c r="B819" s="162"/>
      <c r="C819" s="162"/>
      <c r="D819" s="162"/>
      <c r="E819" s="162"/>
      <c r="F819" s="162"/>
      <c r="G819" s="162"/>
      <c r="H819" s="162"/>
      <c r="I819" s="162"/>
      <c r="J819" s="162"/>
      <c r="K819" s="162"/>
      <c r="L819" s="162"/>
      <c r="M819" s="162"/>
      <c r="N819" s="162"/>
      <c r="O819" s="162"/>
      <c r="P819" s="162"/>
      <c r="Q819" s="162"/>
      <c r="R819" s="162"/>
      <c r="S819" s="162"/>
      <c r="T819" s="162"/>
      <c r="U819" s="162"/>
      <c r="V819" s="162"/>
      <c r="W819" s="162"/>
      <c r="X819" s="162"/>
      <c r="Y819" s="173"/>
      <c r="Z819" s="173"/>
      <c r="AA819" s="173"/>
      <c r="AB819" s="162"/>
    </row>
    <row r="820" spans="1:28" ht="15.75" x14ac:dyDescent="0.25">
      <c r="A820" s="162"/>
      <c r="B820" s="162"/>
      <c r="C820" s="162"/>
      <c r="D820" s="162"/>
      <c r="E820" s="162"/>
      <c r="F820" s="162"/>
      <c r="G820" s="162"/>
      <c r="H820" s="162"/>
      <c r="I820" s="162"/>
      <c r="J820" s="162"/>
      <c r="K820" s="162"/>
      <c r="L820" s="162"/>
      <c r="M820" s="162"/>
      <c r="N820" s="162"/>
      <c r="O820" s="162"/>
      <c r="P820" s="162"/>
      <c r="Q820" s="162"/>
      <c r="R820" s="162"/>
      <c r="S820" s="162"/>
      <c r="T820" s="162"/>
      <c r="U820" s="162"/>
      <c r="V820" s="162"/>
      <c r="W820" s="162"/>
      <c r="X820" s="162"/>
      <c r="Y820" s="173"/>
      <c r="Z820" s="173"/>
      <c r="AA820" s="173"/>
      <c r="AB820" s="162"/>
    </row>
    <row r="821" spans="1:28" ht="15.75" x14ac:dyDescent="0.25">
      <c r="A821" s="162"/>
      <c r="B821" s="162"/>
      <c r="C821" s="162"/>
      <c r="D821" s="162"/>
      <c r="E821" s="162"/>
      <c r="F821" s="162"/>
      <c r="G821" s="162"/>
      <c r="H821" s="162"/>
      <c r="I821" s="162"/>
      <c r="J821" s="162"/>
      <c r="K821" s="162"/>
      <c r="L821" s="162"/>
      <c r="M821" s="162"/>
      <c r="N821" s="162"/>
      <c r="O821" s="162"/>
      <c r="P821" s="162"/>
      <c r="Q821" s="162"/>
      <c r="R821" s="162"/>
      <c r="S821" s="162"/>
      <c r="T821" s="162"/>
      <c r="U821" s="162"/>
      <c r="V821" s="162"/>
      <c r="W821" s="162"/>
      <c r="X821" s="162"/>
      <c r="Y821" s="173"/>
      <c r="Z821" s="173"/>
      <c r="AA821" s="173"/>
      <c r="AB821" s="162"/>
    </row>
    <row r="822" spans="1:28" ht="15.75" x14ac:dyDescent="0.25">
      <c r="A822" s="162"/>
      <c r="B822" s="162"/>
      <c r="C822" s="162"/>
      <c r="D822" s="162"/>
      <c r="E822" s="162"/>
      <c r="F822" s="162"/>
      <c r="G822" s="162"/>
      <c r="H822" s="162"/>
      <c r="I822" s="162"/>
      <c r="J822" s="162"/>
      <c r="K822" s="162"/>
      <c r="L822" s="162"/>
      <c r="M822" s="162"/>
      <c r="N822" s="162"/>
      <c r="O822" s="162"/>
      <c r="P822" s="162"/>
      <c r="Q822" s="162"/>
      <c r="R822" s="162"/>
      <c r="S822" s="162"/>
      <c r="T822" s="162"/>
      <c r="U822" s="162"/>
      <c r="V822" s="162"/>
      <c r="W822" s="162"/>
      <c r="X822" s="162"/>
      <c r="Y822" s="173"/>
      <c r="Z822" s="173"/>
      <c r="AA822" s="173"/>
      <c r="AB822" s="162"/>
    </row>
    <row r="823" spans="1:28" ht="15.75" x14ac:dyDescent="0.25">
      <c r="A823" s="162"/>
      <c r="B823" s="162"/>
      <c r="C823" s="162"/>
      <c r="D823" s="162"/>
      <c r="E823" s="162"/>
      <c r="F823" s="162"/>
      <c r="G823" s="162"/>
      <c r="H823" s="162"/>
      <c r="I823" s="162"/>
      <c r="J823" s="162"/>
      <c r="K823" s="162"/>
      <c r="L823" s="162"/>
      <c r="M823" s="162"/>
      <c r="N823" s="162"/>
      <c r="O823" s="162"/>
      <c r="P823" s="162"/>
      <c r="Q823" s="162"/>
      <c r="R823" s="162"/>
      <c r="S823" s="162"/>
      <c r="T823" s="162"/>
      <c r="U823" s="162"/>
      <c r="V823" s="162"/>
      <c r="W823" s="162"/>
      <c r="X823" s="162"/>
      <c r="Y823" s="173"/>
      <c r="Z823" s="173"/>
      <c r="AA823" s="173"/>
      <c r="AB823" s="162"/>
    </row>
    <row r="824" spans="1:28" ht="15.75" x14ac:dyDescent="0.25">
      <c r="A824" s="162"/>
      <c r="B824" s="162"/>
      <c r="C824" s="162"/>
      <c r="D824" s="162"/>
      <c r="E824" s="162"/>
      <c r="F824" s="162"/>
      <c r="G824" s="162"/>
      <c r="H824" s="162"/>
      <c r="I824" s="162"/>
      <c r="J824" s="162"/>
      <c r="K824" s="162"/>
      <c r="L824" s="162"/>
      <c r="M824" s="162"/>
      <c r="N824" s="162"/>
      <c r="O824" s="162"/>
      <c r="P824" s="162"/>
      <c r="Q824" s="162"/>
      <c r="R824" s="162"/>
      <c r="S824" s="162"/>
      <c r="T824" s="162"/>
      <c r="U824" s="162"/>
      <c r="V824" s="162"/>
      <c r="W824" s="162"/>
      <c r="X824" s="162"/>
      <c r="Y824" s="173"/>
      <c r="Z824" s="173"/>
      <c r="AA824" s="173"/>
      <c r="AB824" s="162"/>
    </row>
    <row r="825" spans="1:28" ht="15.75" x14ac:dyDescent="0.25">
      <c r="A825" s="162"/>
      <c r="B825" s="162"/>
      <c r="C825" s="162"/>
      <c r="D825" s="162"/>
      <c r="E825" s="162"/>
      <c r="F825" s="162"/>
      <c r="G825" s="162"/>
      <c r="H825" s="162"/>
      <c r="I825" s="162"/>
      <c r="J825" s="162"/>
      <c r="K825" s="162"/>
      <c r="L825" s="162"/>
      <c r="M825" s="162"/>
      <c r="N825" s="162"/>
      <c r="O825" s="162"/>
      <c r="P825" s="162"/>
      <c r="Q825" s="162"/>
      <c r="R825" s="162"/>
      <c r="S825" s="162"/>
      <c r="T825" s="162"/>
      <c r="U825" s="162"/>
      <c r="V825" s="162"/>
      <c r="W825" s="162"/>
      <c r="X825" s="162"/>
      <c r="Y825" s="173"/>
      <c r="Z825" s="173"/>
      <c r="AA825" s="173"/>
      <c r="AB825" s="162"/>
    </row>
    <row r="826" spans="1:28" ht="15.75" x14ac:dyDescent="0.25">
      <c r="A826" s="162"/>
      <c r="B826" s="162"/>
      <c r="C826" s="162"/>
      <c r="D826" s="162"/>
      <c r="E826" s="162"/>
      <c r="F826" s="162"/>
      <c r="G826" s="162"/>
      <c r="H826" s="162"/>
      <c r="I826" s="162"/>
      <c r="J826" s="162"/>
      <c r="K826" s="162"/>
      <c r="L826" s="162"/>
      <c r="M826" s="162"/>
      <c r="N826" s="162"/>
      <c r="O826" s="162"/>
      <c r="P826" s="162"/>
      <c r="Q826" s="162"/>
      <c r="R826" s="162"/>
      <c r="S826" s="162"/>
      <c r="T826" s="162"/>
      <c r="U826" s="162"/>
      <c r="V826" s="162"/>
      <c r="W826" s="162"/>
      <c r="X826" s="162"/>
      <c r="Y826" s="173"/>
      <c r="Z826" s="173"/>
      <c r="AA826" s="173"/>
      <c r="AB826" s="162"/>
    </row>
    <row r="827" spans="1:28" ht="15.75" x14ac:dyDescent="0.25">
      <c r="A827" s="162"/>
      <c r="B827" s="162"/>
      <c r="C827" s="162"/>
      <c r="D827" s="162"/>
      <c r="E827" s="162"/>
      <c r="F827" s="162"/>
      <c r="G827" s="162"/>
      <c r="H827" s="162"/>
      <c r="I827" s="162"/>
      <c r="J827" s="162"/>
      <c r="K827" s="162"/>
      <c r="L827" s="162"/>
      <c r="M827" s="162"/>
      <c r="N827" s="162"/>
      <c r="O827" s="162"/>
      <c r="P827" s="162"/>
      <c r="Q827" s="162"/>
      <c r="R827" s="162"/>
      <c r="S827" s="162"/>
      <c r="T827" s="162"/>
      <c r="U827" s="162"/>
      <c r="V827" s="162"/>
      <c r="W827" s="162"/>
      <c r="X827" s="162"/>
      <c r="Y827" s="173"/>
      <c r="Z827" s="173"/>
      <c r="AA827" s="173"/>
      <c r="AB827" s="162"/>
    </row>
    <row r="828" spans="1:28" ht="15.75" x14ac:dyDescent="0.25">
      <c r="A828" s="162"/>
      <c r="B828" s="162"/>
      <c r="C828" s="162"/>
      <c r="D828" s="162"/>
      <c r="E828" s="162"/>
      <c r="F828" s="162"/>
      <c r="G828" s="162"/>
      <c r="H828" s="162"/>
      <c r="I828" s="162"/>
      <c r="J828" s="162"/>
      <c r="K828" s="162"/>
      <c r="L828" s="162"/>
      <c r="M828" s="162"/>
      <c r="N828" s="162"/>
      <c r="O828" s="162"/>
      <c r="P828" s="162"/>
      <c r="Q828" s="162"/>
      <c r="R828" s="162"/>
      <c r="S828" s="162"/>
      <c r="T828" s="162"/>
      <c r="U828" s="162"/>
      <c r="V828" s="162"/>
      <c r="W828" s="162"/>
      <c r="X828" s="162"/>
      <c r="Y828" s="173"/>
      <c r="Z828" s="173"/>
      <c r="AA828" s="173"/>
      <c r="AB828" s="162"/>
    </row>
    <row r="829" spans="1:28" ht="15.75" x14ac:dyDescent="0.25">
      <c r="A829" s="162"/>
      <c r="B829" s="162"/>
      <c r="C829" s="162"/>
      <c r="D829" s="162"/>
      <c r="E829" s="162"/>
      <c r="F829" s="162"/>
      <c r="G829" s="162"/>
      <c r="H829" s="162"/>
      <c r="I829" s="162"/>
      <c r="J829" s="162"/>
      <c r="K829" s="162"/>
      <c r="L829" s="162"/>
      <c r="M829" s="162"/>
      <c r="N829" s="162"/>
      <c r="O829" s="162"/>
      <c r="P829" s="162"/>
      <c r="Q829" s="162"/>
      <c r="R829" s="162"/>
      <c r="S829" s="162"/>
      <c r="T829" s="162"/>
      <c r="U829" s="162"/>
      <c r="V829" s="162"/>
      <c r="W829" s="162"/>
      <c r="X829" s="162"/>
      <c r="Y829" s="173"/>
      <c r="Z829" s="173"/>
      <c r="AA829" s="173"/>
      <c r="AB829" s="162"/>
    </row>
    <row r="830" spans="1:28" ht="15.75" x14ac:dyDescent="0.25">
      <c r="A830" s="162"/>
      <c r="B830" s="162"/>
      <c r="C830" s="162"/>
      <c r="D830" s="162"/>
      <c r="E830" s="162"/>
      <c r="F830" s="162"/>
      <c r="G830" s="162"/>
      <c r="H830" s="162"/>
      <c r="I830" s="162"/>
      <c r="J830" s="162"/>
      <c r="K830" s="162"/>
      <c r="L830" s="162"/>
      <c r="M830" s="162"/>
      <c r="N830" s="162"/>
      <c r="O830" s="162"/>
      <c r="P830" s="162"/>
      <c r="Q830" s="162"/>
      <c r="R830" s="162"/>
      <c r="S830" s="162"/>
      <c r="T830" s="162"/>
      <c r="U830" s="162"/>
      <c r="V830" s="162"/>
      <c r="W830" s="162"/>
      <c r="X830" s="162"/>
      <c r="Y830" s="173"/>
      <c r="Z830" s="173"/>
      <c r="AA830" s="173"/>
      <c r="AB830" s="162"/>
    </row>
    <row r="831" spans="1:28" ht="15.75" x14ac:dyDescent="0.25">
      <c r="A831" s="162"/>
      <c r="B831" s="162"/>
      <c r="C831" s="162"/>
      <c r="D831" s="162"/>
      <c r="E831" s="162"/>
      <c r="F831" s="162"/>
      <c r="G831" s="162"/>
      <c r="H831" s="162"/>
      <c r="I831" s="162"/>
      <c r="J831" s="162"/>
      <c r="K831" s="162"/>
      <c r="L831" s="162"/>
      <c r="M831" s="162"/>
      <c r="N831" s="162"/>
      <c r="O831" s="162"/>
      <c r="P831" s="162"/>
      <c r="Q831" s="162"/>
      <c r="R831" s="162"/>
      <c r="S831" s="162"/>
      <c r="T831" s="162"/>
      <c r="U831" s="162"/>
      <c r="V831" s="162"/>
      <c r="W831" s="162"/>
      <c r="X831" s="162"/>
      <c r="Y831" s="173"/>
      <c r="Z831" s="173"/>
      <c r="AA831" s="173"/>
      <c r="AB831" s="162"/>
    </row>
    <row r="832" spans="1:28" ht="15.75" x14ac:dyDescent="0.25">
      <c r="A832" s="162"/>
      <c r="B832" s="162"/>
      <c r="C832" s="162"/>
      <c r="D832" s="162"/>
      <c r="E832" s="162"/>
      <c r="F832" s="162"/>
      <c r="G832" s="162"/>
      <c r="H832" s="162"/>
      <c r="I832" s="162"/>
      <c r="J832" s="162"/>
      <c r="K832" s="162"/>
      <c r="L832" s="162"/>
      <c r="M832" s="162"/>
      <c r="N832" s="162"/>
      <c r="O832" s="162"/>
      <c r="P832" s="162"/>
      <c r="Q832" s="162"/>
      <c r="R832" s="162"/>
      <c r="S832" s="162"/>
      <c r="T832" s="162"/>
      <c r="U832" s="162"/>
      <c r="V832" s="162"/>
      <c r="W832" s="162"/>
      <c r="X832" s="162"/>
      <c r="Y832" s="173"/>
      <c r="Z832" s="173"/>
      <c r="AA832" s="173"/>
      <c r="AB832" s="162"/>
    </row>
    <row r="833" spans="1:28" ht="15.75" x14ac:dyDescent="0.25">
      <c r="A833" s="162"/>
      <c r="B833" s="162"/>
      <c r="C833" s="162"/>
      <c r="D833" s="162"/>
      <c r="E833" s="162"/>
      <c r="F833" s="162"/>
      <c r="G833" s="162"/>
      <c r="H833" s="162"/>
      <c r="I833" s="162"/>
      <c r="J833" s="162"/>
      <c r="K833" s="162"/>
      <c r="L833" s="162"/>
      <c r="M833" s="162"/>
      <c r="N833" s="162"/>
      <c r="O833" s="162"/>
      <c r="P833" s="162"/>
      <c r="Q833" s="162"/>
      <c r="R833" s="162"/>
      <c r="S833" s="162"/>
      <c r="T833" s="162"/>
      <c r="U833" s="162"/>
      <c r="V833" s="162"/>
      <c r="W833" s="162"/>
      <c r="X833" s="162"/>
      <c r="Y833" s="173"/>
      <c r="Z833" s="173"/>
      <c r="AA833" s="173"/>
      <c r="AB833" s="162"/>
    </row>
    <row r="834" spans="1:28" ht="15.75" x14ac:dyDescent="0.25">
      <c r="A834" s="162"/>
      <c r="B834" s="162"/>
      <c r="C834" s="162"/>
      <c r="D834" s="162"/>
      <c r="E834" s="162"/>
      <c r="F834" s="162"/>
      <c r="G834" s="162"/>
      <c r="H834" s="162"/>
      <c r="I834" s="162"/>
      <c r="J834" s="162"/>
      <c r="K834" s="162"/>
      <c r="L834" s="162"/>
      <c r="M834" s="162"/>
      <c r="N834" s="162"/>
      <c r="O834" s="162"/>
      <c r="P834" s="162"/>
      <c r="Q834" s="162"/>
      <c r="R834" s="162"/>
      <c r="S834" s="162"/>
      <c r="T834" s="162"/>
      <c r="U834" s="162"/>
      <c r="V834" s="162"/>
      <c r="W834" s="162"/>
      <c r="X834" s="162"/>
      <c r="Y834" s="173"/>
      <c r="Z834" s="173"/>
      <c r="AA834" s="173"/>
      <c r="AB834" s="162"/>
    </row>
    <row r="835" spans="1:28" ht="15.75" x14ac:dyDescent="0.25">
      <c r="A835" s="162"/>
      <c r="B835" s="162"/>
      <c r="C835" s="162"/>
      <c r="D835" s="162"/>
      <c r="E835" s="162"/>
      <c r="F835" s="162"/>
      <c r="G835" s="162"/>
      <c r="H835" s="162"/>
      <c r="I835" s="162"/>
      <c r="J835" s="162"/>
      <c r="K835" s="162"/>
      <c r="L835" s="162"/>
      <c r="M835" s="162"/>
      <c r="N835" s="162"/>
      <c r="O835" s="162"/>
      <c r="P835" s="162"/>
      <c r="Q835" s="162"/>
      <c r="R835" s="162"/>
      <c r="S835" s="162"/>
      <c r="T835" s="162"/>
      <c r="U835" s="162"/>
      <c r="V835" s="162"/>
      <c r="W835" s="162"/>
      <c r="X835" s="162"/>
      <c r="Y835" s="173"/>
      <c r="Z835" s="173"/>
      <c r="AA835" s="173"/>
      <c r="AB835" s="162"/>
    </row>
    <row r="836" spans="1:28" ht="15.75" x14ac:dyDescent="0.25">
      <c r="A836" s="162"/>
      <c r="B836" s="162"/>
      <c r="C836" s="162"/>
      <c r="D836" s="162"/>
      <c r="E836" s="162"/>
      <c r="F836" s="162"/>
      <c r="G836" s="162"/>
      <c r="H836" s="162"/>
      <c r="I836" s="162"/>
      <c r="J836" s="162"/>
      <c r="K836" s="162"/>
      <c r="L836" s="162"/>
      <c r="M836" s="162"/>
      <c r="N836" s="162"/>
      <c r="O836" s="162"/>
      <c r="P836" s="162"/>
      <c r="Q836" s="162"/>
      <c r="R836" s="162"/>
      <c r="S836" s="162"/>
      <c r="T836" s="162"/>
      <c r="U836" s="162"/>
      <c r="V836" s="162"/>
      <c r="W836" s="162"/>
      <c r="X836" s="162"/>
      <c r="Y836" s="173"/>
      <c r="Z836" s="173"/>
      <c r="AA836" s="173"/>
      <c r="AB836" s="162"/>
    </row>
    <row r="837" spans="1:28" ht="15.75" x14ac:dyDescent="0.25">
      <c r="A837" s="162"/>
      <c r="B837" s="162"/>
      <c r="C837" s="162"/>
      <c r="D837" s="162"/>
      <c r="E837" s="162"/>
      <c r="F837" s="162"/>
      <c r="G837" s="162"/>
      <c r="H837" s="162"/>
      <c r="I837" s="162"/>
      <c r="J837" s="162"/>
      <c r="K837" s="162"/>
      <c r="L837" s="162"/>
      <c r="M837" s="162"/>
      <c r="N837" s="162"/>
      <c r="O837" s="162"/>
      <c r="P837" s="162"/>
      <c r="Q837" s="162"/>
      <c r="R837" s="162"/>
      <c r="S837" s="162"/>
      <c r="T837" s="162"/>
      <c r="U837" s="162"/>
      <c r="V837" s="162"/>
      <c r="W837" s="162"/>
      <c r="X837" s="162"/>
      <c r="Y837" s="173"/>
      <c r="Z837" s="173"/>
      <c r="AA837" s="173"/>
      <c r="AB837" s="162"/>
    </row>
    <row r="838" spans="1:28" ht="15.75" x14ac:dyDescent="0.25">
      <c r="A838" s="162"/>
      <c r="B838" s="162"/>
      <c r="C838" s="162"/>
      <c r="D838" s="162"/>
      <c r="E838" s="162"/>
      <c r="F838" s="162"/>
      <c r="G838" s="162"/>
      <c r="H838" s="162"/>
      <c r="I838" s="162"/>
      <c r="J838" s="162"/>
      <c r="K838" s="162"/>
      <c r="L838" s="162"/>
      <c r="M838" s="162"/>
      <c r="N838" s="162"/>
      <c r="O838" s="162"/>
      <c r="P838" s="162"/>
      <c r="Q838" s="162"/>
      <c r="R838" s="162"/>
      <c r="S838" s="162"/>
      <c r="T838" s="162"/>
      <c r="U838" s="162"/>
      <c r="V838" s="162"/>
      <c r="W838" s="162"/>
      <c r="X838" s="162"/>
      <c r="Y838" s="173"/>
      <c r="Z838" s="173"/>
      <c r="AA838" s="173"/>
      <c r="AB838" s="162"/>
    </row>
    <row r="839" spans="1:28" ht="15.75" x14ac:dyDescent="0.25">
      <c r="A839" s="162"/>
      <c r="B839" s="162"/>
      <c r="C839" s="162"/>
      <c r="D839" s="162"/>
      <c r="E839" s="162"/>
      <c r="F839" s="162"/>
      <c r="G839" s="162"/>
      <c r="H839" s="162"/>
      <c r="I839" s="162"/>
      <c r="J839" s="162"/>
      <c r="K839" s="162"/>
      <c r="L839" s="162"/>
      <c r="M839" s="162"/>
      <c r="N839" s="162"/>
      <c r="O839" s="162"/>
      <c r="P839" s="162"/>
      <c r="Q839" s="162"/>
      <c r="R839" s="162"/>
      <c r="S839" s="162"/>
      <c r="T839" s="162"/>
      <c r="U839" s="162"/>
      <c r="V839" s="162"/>
      <c r="W839" s="162"/>
      <c r="X839" s="162"/>
      <c r="Y839" s="173"/>
      <c r="Z839" s="173"/>
      <c r="AA839" s="173"/>
      <c r="AB839" s="162"/>
    </row>
    <row r="840" spans="1:28" ht="15.75" x14ac:dyDescent="0.25">
      <c r="A840" s="162"/>
      <c r="B840" s="162"/>
      <c r="C840" s="162"/>
      <c r="D840" s="162"/>
      <c r="E840" s="162"/>
      <c r="F840" s="162"/>
      <c r="G840" s="162"/>
      <c r="H840" s="162"/>
      <c r="I840" s="162"/>
      <c r="J840" s="162"/>
      <c r="K840" s="162"/>
      <c r="L840" s="162"/>
      <c r="M840" s="162"/>
      <c r="N840" s="162"/>
      <c r="O840" s="162"/>
      <c r="P840" s="162"/>
      <c r="Q840" s="162"/>
      <c r="R840" s="162"/>
      <c r="S840" s="162"/>
      <c r="T840" s="162"/>
      <c r="U840" s="162"/>
      <c r="V840" s="162"/>
      <c r="W840" s="162"/>
      <c r="X840" s="162"/>
      <c r="Y840" s="173"/>
      <c r="Z840" s="173"/>
      <c r="AA840" s="173"/>
      <c r="AB840" s="162"/>
    </row>
    <row r="841" spans="1:28" ht="15.75" x14ac:dyDescent="0.25">
      <c r="A841" s="162"/>
      <c r="B841" s="162"/>
      <c r="C841" s="162"/>
      <c r="D841" s="162"/>
      <c r="E841" s="162"/>
      <c r="F841" s="162"/>
      <c r="G841" s="162"/>
      <c r="H841" s="162"/>
      <c r="I841" s="162"/>
      <c r="J841" s="162"/>
      <c r="K841" s="162"/>
      <c r="L841" s="162"/>
      <c r="M841" s="162"/>
      <c r="N841" s="162"/>
      <c r="O841" s="162"/>
      <c r="P841" s="162"/>
      <c r="Q841" s="162"/>
      <c r="R841" s="162"/>
      <c r="S841" s="162"/>
      <c r="T841" s="162"/>
      <c r="U841" s="162"/>
      <c r="V841" s="162"/>
      <c r="W841" s="162"/>
      <c r="X841" s="162"/>
      <c r="Y841" s="173"/>
      <c r="Z841" s="173"/>
      <c r="AA841" s="173"/>
      <c r="AB841" s="162"/>
    </row>
    <row r="842" spans="1:28" ht="15.75" x14ac:dyDescent="0.25">
      <c r="A842" s="162"/>
      <c r="B842" s="162"/>
      <c r="C842" s="162"/>
      <c r="D842" s="162"/>
      <c r="E842" s="162"/>
      <c r="F842" s="162"/>
      <c r="G842" s="162"/>
      <c r="H842" s="162"/>
      <c r="I842" s="162"/>
      <c r="J842" s="162"/>
      <c r="K842" s="162"/>
      <c r="L842" s="162"/>
      <c r="M842" s="162"/>
      <c r="N842" s="162"/>
      <c r="O842" s="162"/>
      <c r="P842" s="162"/>
      <c r="Q842" s="162"/>
      <c r="R842" s="162"/>
      <c r="S842" s="162"/>
      <c r="T842" s="162"/>
      <c r="U842" s="162"/>
      <c r="V842" s="162"/>
      <c r="W842" s="162"/>
      <c r="X842" s="162"/>
      <c r="Y842" s="173"/>
      <c r="Z842" s="173"/>
      <c r="AA842" s="173"/>
      <c r="AB842" s="162"/>
    </row>
    <row r="843" spans="1:28" ht="15.75" x14ac:dyDescent="0.25">
      <c r="A843" s="162"/>
      <c r="B843" s="162"/>
      <c r="C843" s="162"/>
      <c r="D843" s="162"/>
      <c r="E843" s="162"/>
      <c r="F843" s="162"/>
      <c r="G843" s="162"/>
      <c r="H843" s="162"/>
      <c r="I843" s="162"/>
      <c r="J843" s="162"/>
      <c r="K843" s="162"/>
      <c r="L843" s="162"/>
      <c r="M843" s="162"/>
      <c r="N843" s="162"/>
      <c r="O843" s="162"/>
      <c r="P843" s="162"/>
      <c r="Q843" s="162"/>
      <c r="R843" s="162"/>
      <c r="S843" s="162"/>
      <c r="T843" s="162"/>
      <c r="U843" s="162"/>
      <c r="V843" s="162"/>
      <c r="W843" s="162"/>
      <c r="X843" s="162"/>
      <c r="Y843" s="173"/>
      <c r="Z843" s="173"/>
      <c r="AA843" s="173"/>
      <c r="AB843" s="162"/>
    </row>
    <row r="844" spans="1:28" ht="15.75" x14ac:dyDescent="0.25">
      <c r="A844" s="162"/>
      <c r="B844" s="162"/>
      <c r="C844" s="162"/>
      <c r="D844" s="162"/>
      <c r="E844" s="162"/>
      <c r="F844" s="162"/>
      <c r="G844" s="162"/>
      <c r="H844" s="162"/>
      <c r="I844" s="162"/>
      <c r="J844" s="162"/>
      <c r="K844" s="162"/>
      <c r="L844" s="162"/>
      <c r="M844" s="162"/>
      <c r="N844" s="162"/>
      <c r="O844" s="162"/>
      <c r="P844" s="162"/>
      <c r="Q844" s="162"/>
      <c r="R844" s="162"/>
      <c r="S844" s="162"/>
      <c r="T844" s="162"/>
      <c r="U844" s="162"/>
      <c r="V844" s="162"/>
      <c r="W844" s="162"/>
      <c r="X844" s="162"/>
      <c r="Y844" s="173"/>
      <c r="Z844" s="173"/>
      <c r="AA844" s="173"/>
      <c r="AB844" s="162"/>
    </row>
    <row r="845" spans="1:28" ht="15.75" x14ac:dyDescent="0.25">
      <c r="A845" s="162"/>
      <c r="B845" s="162"/>
      <c r="C845" s="162"/>
      <c r="D845" s="162"/>
      <c r="E845" s="162"/>
      <c r="F845" s="162"/>
      <c r="G845" s="162"/>
      <c r="H845" s="162"/>
      <c r="I845" s="162"/>
      <c r="J845" s="162"/>
      <c r="K845" s="162"/>
      <c r="L845" s="162"/>
      <c r="M845" s="162"/>
      <c r="N845" s="162"/>
      <c r="O845" s="162"/>
      <c r="P845" s="162"/>
      <c r="Q845" s="162"/>
      <c r="R845" s="162"/>
      <c r="S845" s="162"/>
      <c r="T845" s="162"/>
      <c r="U845" s="162"/>
      <c r="V845" s="162"/>
      <c r="W845" s="162"/>
      <c r="X845" s="162"/>
      <c r="Y845" s="173"/>
      <c r="Z845" s="173"/>
      <c r="AA845" s="173"/>
      <c r="AB845" s="162"/>
    </row>
    <row r="846" spans="1:28" ht="15.75" x14ac:dyDescent="0.25">
      <c r="A846" s="162"/>
      <c r="B846" s="162"/>
      <c r="C846" s="162"/>
      <c r="D846" s="162"/>
      <c r="E846" s="162"/>
      <c r="F846" s="162"/>
      <c r="G846" s="162"/>
      <c r="H846" s="162"/>
      <c r="I846" s="162"/>
      <c r="J846" s="162"/>
      <c r="K846" s="162"/>
      <c r="L846" s="162"/>
      <c r="M846" s="162"/>
      <c r="N846" s="162"/>
      <c r="O846" s="162"/>
      <c r="P846" s="162"/>
      <c r="Q846" s="162"/>
      <c r="R846" s="162"/>
      <c r="S846" s="162"/>
      <c r="T846" s="162"/>
      <c r="U846" s="162"/>
      <c r="V846" s="162"/>
      <c r="W846" s="162"/>
      <c r="X846" s="162"/>
      <c r="Y846" s="173"/>
      <c r="Z846" s="173"/>
      <c r="AA846" s="173"/>
      <c r="AB846" s="162"/>
    </row>
    <row r="847" spans="1:28" ht="15.75" x14ac:dyDescent="0.25">
      <c r="A847" s="162"/>
      <c r="B847" s="162"/>
      <c r="C847" s="162"/>
      <c r="D847" s="162"/>
      <c r="E847" s="162"/>
      <c r="F847" s="162"/>
      <c r="G847" s="162"/>
      <c r="H847" s="162"/>
      <c r="I847" s="162"/>
      <c r="J847" s="162"/>
      <c r="K847" s="162"/>
      <c r="L847" s="162"/>
      <c r="M847" s="162"/>
      <c r="N847" s="162"/>
      <c r="O847" s="162"/>
      <c r="P847" s="162"/>
      <c r="Q847" s="162"/>
      <c r="R847" s="162"/>
      <c r="S847" s="162"/>
      <c r="T847" s="162"/>
      <c r="U847" s="162"/>
      <c r="V847" s="162"/>
      <c r="W847" s="162"/>
      <c r="X847" s="162"/>
      <c r="Y847" s="173"/>
      <c r="Z847" s="173"/>
      <c r="AA847" s="173"/>
      <c r="AB847" s="162"/>
    </row>
    <row r="848" spans="1:28" ht="15.75" x14ac:dyDescent="0.25">
      <c r="A848" s="162"/>
      <c r="B848" s="162"/>
      <c r="C848" s="162"/>
      <c r="D848" s="162"/>
      <c r="E848" s="162"/>
      <c r="F848" s="162"/>
      <c r="G848" s="162"/>
      <c r="H848" s="162"/>
      <c r="I848" s="162"/>
      <c r="J848" s="162"/>
      <c r="K848" s="162"/>
      <c r="L848" s="162"/>
      <c r="M848" s="162"/>
      <c r="N848" s="162"/>
      <c r="O848" s="162"/>
      <c r="P848" s="162"/>
      <c r="Q848" s="162"/>
      <c r="R848" s="162"/>
      <c r="S848" s="162"/>
      <c r="T848" s="162"/>
      <c r="U848" s="162"/>
      <c r="V848" s="162"/>
      <c r="W848" s="162"/>
      <c r="X848" s="162"/>
      <c r="Y848" s="173"/>
      <c r="Z848" s="173"/>
      <c r="AA848" s="173"/>
      <c r="AB848" s="162"/>
    </row>
    <row r="849" spans="1:28" ht="15.75" x14ac:dyDescent="0.25">
      <c r="A849" s="162"/>
      <c r="B849" s="162"/>
      <c r="C849" s="162"/>
      <c r="D849" s="162"/>
      <c r="E849" s="162"/>
      <c r="F849" s="162"/>
      <c r="G849" s="162"/>
      <c r="H849" s="162"/>
      <c r="I849" s="162"/>
      <c r="J849" s="162"/>
      <c r="K849" s="162"/>
      <c r="L849" s="162"/>
      <c r="M849" s="162"/>
      <c r="N849" s="162"/>
      <c r="O849" s="162"/>
      <c r="P849" s="162"/>
      <c r="Q849" s="162"/>
      <c r="R849" s="162"/>
      <c r="S849" s="162"/>
      <c r="T849" s="162"/>
      <c r="U849" s="162"/>
      <c r="V849" s="162"/>
      <c r="W849" s="162"/>
      <c r="X849" s="162"/>
      <c r="Y849" s="173"/>
      <c r="Z849" s="173"/>
      <c r="AA849" s="173"/>
      <c r="AB849" s="162"/>
    </row>
    <row r="850" spans="1:28" ht="15.75" x14ac:dyDescent="0.25">
      <c r="A850" s="162"/>
      <c r="B850" s="162"/>
      <c r="C850" s="162"/>
      <c r="D850" s="162"/>
      <c r="E850" s="162"/>
      <c r="F850" s="162"/>
      <c r="G850" s="162"/>
      <c r="H850" s="162"/>
      <c r="I850" s="162"/>
      <c r="J850" s="162"/>
      <c r="K850" s="162"/>
      <c r="L850" s="162"/>
      <c r="M850" s="162"/>
      <c r="N850" s="162"/>
      <c r="O850" s="162"/>
      <c r="P850" s="162"/>
      <c r="Q850" s="162"/>
      <c r="R850" s="162"/>
      <c r="S850" s="162"/>
      <c r="T850" s="162"/>
      <c r="U850" s="162"/>
      <c r="V850" s="162"/>
      <c r="W850" s="162"/>
      <c r="X850" s="162"/>
      <c r="Y850" s="173"/>
      <c r="Z850" s="173"/>
      <c r="AA850" s="173"/>
      <c r="AB850" s="162"/>
    </row>
    <row r="851" spans="1:28" ht="15.75" x14ac:dyDescent="0.25">
      <c r="A851" s="162"/>
      <c r="B851" s="162"/>
      <c r="C851" s="162"/>
      <c r="D851" s="162"/>
      <c r="E851" s="162"/>
      <c r="F851" s="162"/>
      <c r="G851" s="162"/>
      <c r="H851" s="162"/>
      <c r="I851" s="162"/>
      <c r="J851" s="162"/>
      <c r="K851" s="162"/>
      <c r="L851" s="162"/>
      <c r="M851" s="162"/>
      <c r="N851" s="162"/>
      <c r="O851" s="162"/>
      <c r="P851" s="162"/>
      <c r="Q851" s="162"/>
      <c r="R851" s="162"/>
      <c r="S851" s="162"/>
      <c r="T851" s="162"/>
      <c r="U851" s="162"/>
      <c r="V851" s="162"/>
      <c r="W851" s="162"/>
      <c r="X851" s="162"/>
      <c r="Y851" s="173"/>
      <c r="Z851" s="173"/>
      <c r="AA851" s="173"/>
      <c r="AB851" s="162"/>
    </row>
    <row r="852" spans="1:28" ht="15.75" x14ac:dyDescent="0.25">
      <c r="A852" s="162"/>
      <c r="B852" s="162"/>
      <c r="C852" s="162"/>
      <c r="D852" s="162"/>
      <c r="E852" s="162"/>
      <c r="F852" s="162"/>
      <c r="G852" s="162"/>
      <c r="H852" s="162"/>
      <c r="I852" s="162"/>
      <c r="J852" s="162"/>
      <c r="K852" s="162"/>
      <c r="L852" s="162"/>
      <c r="M852" s="162"/>
      <c r="N852" s="162"/>
      <c r="O852" s="162"/>
      <c r="P852" s="162"/>
      <c r="Q852" s="162"/>
      <c r="R852" s="162"/>
      <c r="S852" s="162"/>
      <c r="T852" s="162"/>
      <c r="U852" s="162"/>
      <c r="V852" s="162"/>
      <c r="W852" s="162"/>
      <c r="X852" s="162"/>
      <c r="Y852" s="173"/>
      <c r="Z852" s="173"/>
      <c r="AA852" s="173"/>
      <c r="AB852" s="162"/>
    </row>
    <row r="853" spans="1:28" ht="15.75" x14ac:dyDescent="0.25">
      <c r="A853" s="162"/>
      <c r="B853" s="162"/>
      <c r="C853" s="162"/>
      <c r="D853" s="162"/>
      <c r="E853" s="162"/>
      <c r="F853" s="162"/>
      <c r="G853" s="162"/>
      <c r="H853" s="162"/>
      <c r="I853" s="162"/>
      <c r="J853" s="162"/>
      <c r="K853" s="162"/>
      <c r="L853" s="162"/>
      <c r="M853" s="162"/>
      <c r="N853" s="162"/>
      <c r="O853" s="162"/>
      <c r="P853" s="162"/>
      <c r="Q853" s="162"/>
      <c r="R853" s="162"/>
      <c r="S853" s="162"/>
      <c r="T853" s="162"/>
      <c r="U853" s="162"/>
      <c r="V853" s="162"/>
      <c r="W853" s="162"/>
      <c r="X853" s="162"/>
      <c r="Y853" s="173"/>
      <c r="Z853" s="173"/>
      <c r="AA853" s="173"/>
      <c r="AB853" s="162"/>
    </row>
    <row r="854" spans="1:28" ht="15.75" x14ac:dyDescent="0.25">
      <c r="A854" s="162"/>
      <c r="B854" s="162"/>
      <c r="C854" s="162"/>
      <c r="D854" s="162"/>
      <c r="E854" s="162"/>
      <c r="F854" s="162"/>
      <c r="G854" s="162"/>
      <c r="H854" s="162"/>
      <c r="I854" s="162"/>
      <c r="J854" s="162"/>
      <c r="K854" s="162"/>
      <c r="L854" s="162"/>
      <c r="M854" s="162"/>
      <c r="N854" s="162"/>
      <c r="O854" s="162"/>
      <c r="P854" s="162"/>
      <c r="Q854" s="162"/>
      <c r="R854" s="162"/>
      <c r="S854" s="162"/>
      <c r="T854" s="162"/>
      <c r="U854" s="162"/>
      <c r="V854" s="162"/>
      <c r="W854" s="162"/>
      <c r="X854" s="162"/>
      <c r="Y854" s="173"/>
      <c r="Z854" s="173"/>
      <c r="AA854" s="173"/>
      <c r="AB854" s="162"/>
    </row>
    <row r="855" spans="1:28" ht="15.75" x14ac:dyDescent="0.25">
      <c r="A855" s="162"/>
      <c r="B855" s="162"/>
      <c r="C855" s="162"/>
      <c r="D855" s="162"/>
      <c r="E855" s="162"/>
      <c r="F855" s="162"/>
      <c r="G855" s="162"/>
      <c r="H855" s="162"/>
      <c r="I855" s="162"/>
      <c r="J855" s="162"/>
      <c r="K855" s="162"/>
      <c r="L855" s="162"/>
      <c r="M855" s="162"/>
      <c r="N855" s="162"/>
      <c r="O855" s="162"/>
      <c r="P855" s="162"/>
      <c r="Q855" s="162"/>
      <c r="R855" s="162"/>
      <c r="S855" s="162"/>
      <c r="T855" s="162"/>
      <c r="U855" s="162"/>
      <c r="V855" s="162"/>
      <c r="W855" s="162"/>
      <c r="X855" s="162"/>
      <c r="Y855" s="173"/>
      <c r="Z855" s="173"/>
      <c r="AA855" s="173"/>
      <c r="AB855" s="162"/>
    </row>
    <row r="856" spans="1:28" ht="15.75" x14ac:dyDescent="0.25">
      <c r="A856" s="162"/>
      <c r="B856" s="162"/>
      <c r="C856" s="162"/>
      <c r="D856" s="162"/>
      <c r="E856" s="162"/>
      <c r="F856" s="162"/>
      <c r="G856" s="162"/>
      <c r="H856" s="162"/>
      <c r="I856" s="162"/>
      <c r="J856" s="162"/>
      <c r="K856" s="162"/>
      <c r="L856" s="162"/>
      <c r="M856" s="162"/>
      <c r="N856" s="162"/>
      <c r="O856" s="162"/>
      <c r="P856" s="162"/>
      <c r="Q856" s="162"/>
      <c r="R856" s="162"/>
      <c r="S856" s="162"/>
      <c r="T856" s="162"/>
      <c r="U856" s="162"/>
      <c r="V856" s="162"/>
      <c r="W856" s="162"/>
      <c r="X856" s="162"/>
      <c r="Y856" s="173"/>
      <c r="Z856" s="173"/>
      <c r="AA856" s="173"/>
      <c r="AB856" s="162"/>
    </row>
    <row r="857" spans="1:28" ht="15.75" x14ac:dyDescent="0.25">
      <c r="A857" s="162"/>
      <c r="B857" s="162"/>
      <c r="C857" s="162"/>
      <c r="D857" s="162"/>
      <c r="E857" s="162"/>
      <c r="F857" s="162"/>
      <c r="G857" s="162"/>
      <c r="H857" s="162"/>
      <c r="I857" s="162"/>
      <c r="J857" s="162"/>
      <c r="K857" s="162"/>
      <c r="L857" s="162"/>
      <c r="M857" s="162"/>
      <c r="N857" s="162"/>
      <c r="O857" s="162"/>
      <c r="P857" s="162"/>
      <c r="Q857" s="162"/>
      <c r="R857" s="162"/>
      <c r="S857" s="162"/>
      <c r="T857" s="162"/>
      <c r="U857" s="162"/>
      <c r="V857" s="162"/>
      <c r="W857" s="162"/>
      <c r="X857" s="162"/>
      <c r="Y857" s="173"/>
      <c r="Z857" s="173"/>
      <c r="AA857" s="173"/>
      <c r="AB857" s="162"/>
    </row>
    <row r="858" spans="1:28" ht="15.75" x14ac:dyDescent="0.25">
      <c r="A858" s="162"/>
      <c r="B858" s="162"/>
      <c r="C858" s="162"/>
      <c r="D858" s="162"/>
      <c r="E858" s="162"/>
      <c r="F858" s="162"/>
      <c r="G858" s="162"/>
      <c r="H858" s="162"/>
      <c r="I858" s="162"/>
      <c r="J858" s="162"/>
      <c r="K858" s="162"/>
      <c r="L858" s="162"/>
      <c r="M858" s="162"/>
      <c r="N858" s="162"/>
      <c r="O858" s="162"/>
      <c r="P858" s="162"/>
      <c r="Q858" s="162"/>
      <c r="R858" s="162"/>
      <c r="S858" s="162"/>
      <c r="T858" s="162"/>
      <c r="U858" s="162"/>
      <c r="V858" s="162"/>
      <c r="W858" s="162"/>
      <c r="X858" s="162"/>
      <c r="Y858" s="173"/>
      <c r="Z858" s="173"/>
      <c r="AA858" s="173"/>
      <c r="AB858" s="162"/>
    </row>
    <row r="859" spans="1:28" ht="15.75" x14ac:dyDescent="0.25">
      <c r="A859" s="162"/>
      <c r="B859" s="162"/>
      <c r="C859" s="162"/>
      <c r="D859" s="162"/>
      <c r="E859" s="162"/>
      <c r="F859" s="162"/>
      <c r="G859" s="162"/>
      <c r="H859" s="162"/>
      <c r="I859" s="162"/>
      <c r="J859" s="162"/>
      <c r="K859" s="162"/>
      <c r="L859" s="162"/>
      <c r="M859" s="162"/>
      <c r="N859" s="162"/>
      <c r="O859" s="162"/>
      <c r="P859" s="162"/>
      <c r="Q859" s="162"/>
      <c r="R859" s="162"/>
      <c r="S859" s="162"/>
      <c r="T859" s="162"/>
      <c r="U859" s="162"/>
      <c r="V859" s="162"/>
      <c r="W859" s="162"/>
      <c r="X859" s="162"/>
      <c r="Y859" s="173"/>
      <c r="Z859" s="173"/>
      <c r="AA859" s="173"/>
      <c r="AB859" s="162"/>
    </row>
    <row r="860" spans="1:28" ht="15.75" x14ac:dyDescent="0.25">
      <c r="A860" s="162"/>
      <c r="B860" s="162"/>
      <c r="C860" s="162"/>
      <c r="D860" s="162"/>
      <c r="E860" s="162"/>
      <c r="F860" s="162"/>
      <c r="G860" s="162"/>
      <c r="H860" s="162"/>
      <c r="I860" s="162"/>
      <c r="J860" s="162"/>
      <c r="K860" s="162"/>
      <c r="L860" s="162"/>
      <c r="M860" s="162"/>
      <c r="N860" s="162"/>
      <c r="O860" s="162"/>
      <c r="P860" s="162"/>
      <c r="Q860" s="162"/>
      <c r="R860" s="162"/>
      <c r="S860" s="162"/>
      <c r="T860" s="162"/>
      <c r="U860" s="162"/>
      <c r="V860" s="162"/>
      <c r="W860" s="162"/>
      <c r="X860" s="162"/>
      <c r="Y860" s="173"/>
      <c r="Z860" s="173"/>
      <c r="AA860" s="173"/>
      <c r="AB860" s="162"/>
    </row>
    <row r="861" spans="1:28" ht="15.75" x14ac:dyDescent="0.25">
      <c r="A861" s="162"/>
      <c r="B861" s="162"/>
      <c r="C861" s="162"/>
      <c r="D861" s="162"/>
      <c r="E861" s="162"/>
      <c r="F861" s="162"/>
      <c r="G861" s="162"/>
      <c r="H861" s="162"/>
      <c r="I861" s="162"/>
      <c r="J861" s="162"/>
      <c r="K861" s="162"/>
      <c r="L861" s="162"/>
      <c r="M861" s="162"/>
      <c r="N861" s="162"/>
      <c r="O861" s="162"/>
      <c r="P861" s="162"/>
      <c r="Q861" s="162"/>
      <c r="R861" s="162"/>
      <c r="S861" s="162"/>
      <c r="T861" s="162"/>
      <c r="U861" s="162"/>
      <c r="V861" s="162"/>
      <c r="W861" s="162"/>
      <c r="X861" s="162"/>
      <c r="Y861" s="173"/>
      <c r="Z861" s="173"/>
      <c r="AA861" s="173"/>
      <c r="AB861" s="162"/>
    </row>
    <row r="862" spans="1:28" ht="15.75" x14ac:dyDescent="0.25">
      <c r="A862" s="162"/>
      <c r="B862" s="162"/>
      <c r="C862" s="162"/>
      <c r="D862" s="162"/>
      <c r="E862" s="162"/>
      <c r="F862" s="162"/>
      <c r="G862" s="162"/>
      <c r="H862" s="162"/>
      <c r="I862" s="162"/>
      <c r="J862" s="162"/>
      <c r="K862" s="162"/>
      <c r="L862" s="162"/>
      <c r="M862" s="162"/>
      <c r="N862" s="162"/>
      <c r="O862" s="162"/>
      <c r="P862" s="162"/>
      <c r="Q862" s="162"/>
      <c r="R862" s="162"/>
      <c r="S862" s="162"/>
      <c r="T862" s="162"/>
      <c r="U862" s="162"/>
      <c r="V862" s="162"/>
      <c r="W862" s="162"/>
      <c r="X862" s="162"/>
      <c r="Y862" s="173"/>
      <c r="Z862" s="173"/>
      <c r="AA862" s="173"/>
      <c r="AB862" s="162"/>
    </row>
    <row r="863" spans="1:28" ht="15.75" x14ac:dyDescent="0.25">
      <c r="A863" s="162"/>
      <c r="B863" s="162"/>
      <c r="C863" s="162"/>
      <c r="D863" s="162"/>
      <c r="E863" s="162"/>
      <c r="F863" s="162"/>
      <c r="G863" s="162"/>
      <c r="H863" s="162"/>
      <c r="I863" s="162"/>
      <c r="J863" s="162"/>
      <c r="K863" s="162"/>
      <c r="L863" s="162"/>
      <c r="M863" s="162"/>
      <c r="N863" s="162"/>
      <c r="O863" s="162"/>
      <c r="P863" s="162"/>
      <c r="Q863" s="162"/>
      <c r="R863" s="162"/>
      <c r="S863" s="162"/>
      <c r="T863" s="162"/>
      <c r="U863" s="162"/>
      <c r="V863" s="162"/>
      <c r="W863" s="162"/>
      <c r="X863" s="162"/>
      <c r="Y863" s="173"/>
      <c r="Z863" s="173"/>
      <c r="AA863" s="173"/>
      <c r="AB863" s="162"/>
    </row>
    <row r="864" spans="1:28" ht="15.75" x14ac:dyDescent="0.25">
      <c r="A864" s="162"/>
      <c r="B864" s="162"/>
      <c r="C864" s="162"/>
      <c r="D864" s="162"/>
      <c r="E864" s="162"/>
      <c r="F864" s="162"/>
      <c r="G864" s="162"/>
      <c r="H864" s="162"/>
      <c r="I864" s="162"/>
      <c r="J864" s="162"/>
      <c r="K864" s="162"/>
      <c r="L864" s="162"/>
      <c r="M864" s="162"/>
      <c r="N864" s="162"/>
      <c r="O864" s="162"/>
      <c r="P864" s="162"/>
      <c r="Q864" s="162"/>
      <c r="R864" s="162"/>
      <c r="S864" s="162"/>
      <c r="T864" s="162"/>
      <c r="U864" s="162"/>
      <c r="V864" s="162"/>
      <c r="W864" s="162"/>
      <c r="X864" s="162"/>
      <c r="Y864" s="173"/>
      <c r="Z864" s="173"/>
      <c r="AA864" s="173"/>
      <c r="AB864" s="162"/>
    </row>
    <row r="865" spans="1:28" ht="15.75" x14ac:dyDescent="0.25">
      <c r="A865" s="162"/>
      <c r="B865" s="162"/>
      <c r="C865" s="162"/>
      <c r="D865" s="162"/>
      <c r="E865" s="162"/>
      <c r="F865" s="162"/>
      <c r="G865" s="162"/>
      <c r="H865" s="162"/>
      <c r="I865" s="162"/>
      <c r="J865" s="162"/>
      <c r="K865" s="162"/>
      <c r="L865" s="162"/>
      <c r="M865" s="162"/>
      <c r="N865" s="162"/>
      <c r="O865" s="162"/>
      <c r="P865" s="162"/>
      <c r="Q865" s="162"/>
      <c r="R865" s="162"/>
      <c r="S865" s="162"/>
      <c r="T865" s="162"/>
      <c r="U865" s="162"/>
      <c r="V865" s="162"/>
      <c r="W865" s="162"/>
      <c r="X865" s="162"/>
      <c r="Y865" s="173"/>
      <c r="Z865" s="173"/>
      <c r="AA865" s="173"/>
      <c r="AB865" s="162"/>
    </row>
    <row r="866" spans="1:28" ht="15.75" x14ac:dyDescent="0.25">
      <c r="A866" s="162"/>
      <c r="B866" s="162"/>
      <c r="C866" s="162"/>
      <c r="D866" s="162"/>
      <c r="E866" s="162"/>
      <c r="F866" s="162"/>
      <c r="G866" s="162"/>
      <c r="H866" s="162"/>
      <c r="I866" s="162"/>
      <c r="J866" s="162"/>
      <c r="K866" s="162"/>
      <c r="L866" s="162"/>
      <c r="M866" s="162"/>
      <c r="N866" s="162"/>
      <c r="O866" s="162"/>
      <c r="P866" s="162"/>
      <c r="Q866" s="162"/>
      <c r="R866" s="162"/>
      <c r="S866" s="162"/>
      <c r="T866" s="162"/>
      <c r="U866" s="162"/>
      <c r="V866" s="162"/>
      <c r="W866" s="162"/>
      <c r="X866" s="162"/>
      <c r="Y866" s="173"/>
      <c r="Z866" s="173"/>
      <c r="AA866" s="173"/>
      <c r="AB866" s="162"/>
    </row>
    <row r="867" spans="1:28" ht="15.75" x14ac:dyDescent="0.25">
      <c r="A867" s="162"/>
      <c r="B867" s="162"/>
      <c r="C867" s="162"/>
      <c r="D867" s="162"/>
      <c r="E867" s="162"/>
      <c r="F867" s="162"/>
      <c r="G867" s="162"/>
      <c r="H867" s="162"/>
      <c r="I867" s="162"/>
      <c r="J867" s="162"/>
      <c r="K867" s="162"/>
      <c r="L867" s="162"/>
      <c r="M867" s="162"/>
      <c r="N867" s="162"/>
      <c r="O867" s="162"/>
      <c r="P867" s="162"/>
      <c r="Q867" s="162"/>
      <c r="R867" s="162"/>
      <c r="S867" s="162"/>
      <c r="T867" s="162"/>
      <c r="U867" s="162"/>
      <c r="V867" s="162"/>
      <c r="W867" s="162"/>
      <c r="X867" s="162"/>
      <c r="Y867" s="173"/>
      <c r="Z867" s="173"/>
      <c r="AA867" s="173"/>
      <c r="AB867" s="162"/>
    </row>
    <row r="868" spans="1:28" ht="15.75" x14ac:dyDescent="0.25">
      <c r="A868" s="162"/>
      <c r="B868" s="162"/>
      <c r="C868" s="162"/>
      <c r="D868" s="162"/>
      <c r="E868" s="162"/>
      <c r="F868" s="162"/>
      <c r="G868" s="162"/>
      <c r="H868" s="162"/>
      <c r="I868" s="162"/>
      <c r="J868" s="162"/>
      <c r="K868" s="162"/>
      <c r="L868" s="162"/>
      <c r="M868" s="162"/>
      <c r="N868" s="162"/>
      <c r="O868" s="162"/>
      <c r="P868" s="162"/>
      <c r="Q868" s="162"/>
      <c r="R868" s="162"/>
      <c r="S868" s="162"/>
      <c r="T868" s="162"/>
      <c r="U868" s="162"/>
      <c r="V868" s="162"/>
      <c r="W868" s="162"/>
      <c r="X868" s="162"/>
      <c r="Y868" s="173"/>
      <c r="Z868" s="173"/>
      <c r="AA868" s="173"/>
      <c r="AB868" s="162"/>
    </row>
    <row r="869" spans="1:28" ht="15.75" x14ac:dyDescent="0.25">
      <c r="A869" s="162"/>
      <c r="B869" s="162"/>
      <c r="C869" s="162"/>
      <c r="D869" s="162"/>
      <c r="E869" s="162"/>
      <c r="F869" s="162"/>
      <c r="G869" s="162"/>
      <c r="H869" s="162"/>
      <c r="I869" s="162"/>
      <c r="J869" s="162"/>
      <c r="K869" s="162"/>
      <c r="L869" s="162"/>
      <c r="M869" s="162"/>
      <c r="N869" s="162"/>
      <c r="O869" s="162"/>
      <c r="P869" s="162"/>
      <c r="Q869" s="162"/>
      <c r="R869" s="162"/>
      <c r="S869" s="162"/>
      <c r="T869" s="162"/>
      <c r="U869" s="162"/>
      <c r="V869" s="162"/>
      <c r="W869" s="162"/>
      <c r="X869" s="162"/>
      <c r="Y869" s="173"/>
      <c r="Z869" s="173"/>
      <c r="AA869" s="173"/>
      <c r="AB869" s="162"/>
    </row>
    <row r="870" spans="1:28" ht="15.75" x14ac:dyDescent="0.25">
      <c r="A870" s="162"/>
      <c r="B870" s="162"/>
      <c r="C870" s="162"/>
      <c r="D870" s="162"/>
      <c r="E870" s="162"/>
      <c r="F870" s="162"/>
      <c r="G870" s="162"/>
      <c r="H870" s="162"/>
      <c r="I870" s="162"/>
      <c r="J870" s="162"/>
      <c r="K870" s="162"/>
      <c r="L870" s="162"/>
      <c r="M870" s="162"/>
      <c r="N870" s="162"/>
      <c r="O870" s="162"/>
      <c r="P870" s="162"/>
      <c r="Q870" s="162"/>
      <c r="R870" s="162"/>
      <c r="S870" s="162"/>
      <c r="T870" s="162"/>
      <c r="U870" s="162"/>
      <c r="V870" s="162"/>
      <c r="W870" s="162"/>
      <c r="X870" s="162"/>
      <c r="Y870" s="173"/>
      <c r="Z870" s="173"/>
      <c r="AA870" s="173"/>
      <c r="AB870" s="162"/>
    </row>
    <row r="871" spans="1:28" ht="15.75" x14ac:dyDescent="0.25">
      <c r="A871" s="162"/>
      <c r="B871" s="162"/>
      <c r="C871" s="162"/>
      <c r="D871" s="162"/>
      <c r="E871" s="162"/>
      <c r="F871" s="162"/>
      <c r="G871" s="162"/>
      <c r="H871" s="162"/>
      <c r="I871" s="162"/>
      <c r="J871" s="162"/>
      <c r="K871" s="162"/>
      <c r="L871" s="162"/>
      <c r="M871" s="162"/>
      <c r="N871" s="162"/>
      <c r="O871" s="162"/>
      <c r="P871" s="162"/>
      <c r="Q871" s="162"/>
      <c r="R871" s="162"/>
      <c r="S871" s="162"/>
      <c r="T871" s="162"/>
      <c r="U871" s="162"/>
      <c r="V871" s="162"/>
      <c r="W871" s="162"/>
      <c r="X871" s="162"/>
      <c r="Y871" s="173"/>
      <c r="Z871" s="173"/>
      <c r="AA871" s="173"/>
      <c r="AB871" s="162"/>
    </row>
    <row r="872" spans="1:28" ht="15.75" x14ac:dyDescent="0.25">
      <c r="A872" s="162"/>
      <c r="B872" s="162"/>
      <c r="C872" s="162"/>
      <c r="D872" s="162"/>
      <c r="E872" s="162"/>
      <c r="F872" s="162"/>
      <c r="G872" s="162"/>
      <c r="H872" s="162"/>
      <c r="I872" s="162"/>
      <c r="J872" s="162"/>
      <c r="K872" s="162"/>
      <c r="L872" s="162"/>
      <c r="M872" s="162"/>
      <c r="N872" s="162"/>
      <c r="O872" s="162"/>
      <c r="P872" s="162"/>
      <c r="Q872" s="162"/>
      <c r="R872" s="162"/>
      <c r="S872" s="162"/>
      <c r="T872" s="162"/>
      <c r="U872" s="162"/>
      <c r="V872" s="162"/>
      <c r="W872" s="162"/>
      <c r="X872" s="162"/>
      <c r="Y872" s="173"/>
      <c r="Z872" s="173"/>
      <c r="AA872" s="173"/>
      <c r="AB872" s="162"/>
    </row>
    <row r="873" spans="1:28" ht="15.75" x14ac:dyDescent="0.25">
      <c r="A873" s="162"/>
      <c r="B873" s="162"/>
      <c r="C873" s="162"/>
      <c r="D873" s="162"/>
      <c r="E873" s="162"/>
      <c r="F873" s="162"/>
      <c r="G873" s="162"/>
      <c r="H873" s="162"/>
      <c r="I873" s="162"/>
      <c r="J873" s="162"/>
      <c r="K873" s="162"/>
      <c r="L873" s="162"/>
      <c r="M873" s="162"/>
      <c r="N873" s="162"/>
      <c r="O873" s="162"/>
      <c r="P873" s="162"/>
      <c r="Q873" s="162"/>
      <c r="R873" s="162"/>
      <c r="S873" s="162"/>
      <c r="T873" s="162"/>
      <c r="U873" s="162"/>
      <c r="V873" s="162"/>
      <c r="W873" s="162"/>
      <c r="X873" s="162"/>
      <c r="Y873" s="173"/>
      <c r="Z873" s="173"/>
      <c r="AA873" s="173"/>
      <c r="AB873" s="162"/>
    </row>
    <row r="874" spans="1:28" ht="15.75" x14ac:dyDescent="0.25">
      <c r="A874" s="162"/>
      <c r="B874" s="162"/>
      <c r="C874" s="162"/>
      <c r="D874" s="162"/>
      <c r="E874" s="162"/>
      <c r="F874" s="162"/>
      <c r="G874" s="162"/>
      <c r="H874" s="162"/>
      <c r="I874" s="162"/>
      <c r="J874" s="162"/>
      <c r="K874" s="162"/>
      <c r="L874" s="162"/>
      <c r="M874" s="162"/>
      <c r="N874" s="162"/>
      <c r="O874" s="162"/>
      <c r="P874" s="162"/>
      <c r="Q874" s="162"/>
      <c r="R874" s="162"/>
      <c r="S874" s="162"/>
      <c r="T874" s="162"/>
      <c r="U874" s="162"/>
      <c r="V874" s="162"/>
      <c r="W874" s="162"/>
      <c r="X874" s="162"/>
      <c r="Y874" s="173"/>
      <c r="Z874" s="173"/>
      <c r="AA874" s="173"/>
      <c r="AB874" s="162"/>
    </row>
    <row r="875" spans="1:28" ht="15.75" x14ac:dyDescent="0.25">
      <c r="A875" s="162"/>
      <c r="B875" s="162"/>
      <c r="C875" s="162"/>
      <c r="D875" s="162"/>
      <c r="E875" s="162"/>
      <c r="F875" s="162"/>
      <c r="G875" s="162"/>
      <c r="H875" s="162"/>
      <c r="I875" s="162"/>
      <c r="J875" s="162"/>
      <c r="K875" s="162"/>
      <c r="L875" s="162"/>
      <c r="M875" s="162"/>
      <c r="N875" s="162"/>
      <c r="O875" s="162"/>
      <c r="P875" s="162"/>
      <c r="Q875" s="162"/>
      <c r="R875" s="162"/>
      <c r="S875" s="162"/>
      <c r="T875" s="162"/>
      <c r="U875" s="162"/>
      <c r="V875" s="162"/>
      <c r="W875" s="162"/>
      <c r="X875" s="162"/>
      <c r="Y875" s="173"/>
      <c r="Z875" s="173"/>
      <c r="AA875" s="173"/>
      <c r="AB875" s="162"/>
    </row>
    <row r="876" spans="1:28" ht="15.75" x14ac:dyDescent="0.25">
      <c r="A876" s="162"/>
      <c r="B876" s="162"/>
      <c r="C876" s="162"/>
      <c r="D876" s="162"/>
      <c r="E876" s="162"/>
      <c r="F876" s="162"/>
      <c r="G876" s="162"/>
      <c r="H876" s="162"/>
      <c r="I876" s="162"/>
      <c r="J876" s="162"/>
      <c r="K876" s="162"/>
      <c r="L876" s="162"/>
      <c r="M876" s="162"/>
      <c r="N876" s="162"/>
      <c r="O876" s="162"/>
      <c r="P876" s="162"/>
      <c r="Q876" s="162"/>
      <c r="R876" s="162"/>
      <c r="S876" s="162"/>
      <c r="T876" s="162"/>
      <c r="U876" s="162"/>
      <c r="V876" s="162"/>
      <c r="W876" s="162"/>
      <c r="X876" s="162"/>
      <c r="Y876" s="173"/>
      <c r="Z876" s="173"/>
      <c r="AA876" s="173"/>
      <c r="AB876" s="162"/>
    </row>
    <row r="877" spans="1:28" ht="15.75" x14ac:dyDescent="0.25">
      <c r="A877" s="162"/>
      <c r="B877" s="162"/>
      <c r="C877" s="162"/>
      <c r="D877" s="162"/>
      <c r="E877" s="162"/>
      <c r="F877" s="162"/>
      <c r="G877" s="162"/>
      <c r="H877" s="162"/>
      <c r="I877" s="162"/>
      <c r="J877" s="162"/>
      <c r="K877" s="162"/>
      <c r="L877" s="162"/>
      <c r="M877" s="162"/>
      <c r="N877" s="162"/>
      <c r="O877" s="162"/>
      <c r="P877" s="162"/>
      <c r="Q877" s="162"/>
      <c r="R877" s="162"/>
      <c r="S877" s="162"/>
      <c r="T877" s="162"/>
      <c r="U877" s="162"/>
      <c r="V877" s="162"/>
      <c r="W877" s="162"/>
      <c r="X877" s="162"/>
      <c r="Y877" s="173"/>
      <c r="Z877" s="173"/>
      <c r="AA877" s="173"/>
      <c r="AB877" s="162"/>
    </row>
    <row r="878" spans="1:28" ht="15.75" x14ac:dyDescent="0.25">
      <c r="A878" s="162"/>
      <c r="B878" s="162"/>
      <c r="C878" s="162"/>
      <c r="D878" s="162"/>
      <c r="E878" s="162"/>
      <c r="F878" s="162"/>
      <c r="G878" s="162"/>
      <c r="H878" s="162"/>
      <c r="I878" s="162"/>
      <c r="J878" s="162"/>
      <c r="K878" s="162"/>
      <c r="L878" s="162"/>
      <c r="M878" s="162"/>
      <c r="N878" s="162"/>
      <c r="O878" s="162"/>
      <c r="P878" s="162"/>
      <c r="Q878" s="162"/>
      <c r="R878" s="162"/>
      <c r="S878" s="162"/>
      <c r="T878" s="162"/>
      <c r="U878" s="162"/>
      <c r="V878" s="162"/>
      <c r="W878" s="162"/>
      <c r="X878" s="162"/>
      <c r="Y878" s="173"/>
      <c r="Z878" s="173"/>
      <c r="AA878" s="173"/>
      <c r="AB878" s="162"/>
    </row>
    <row r="879" spans="1:28" ht="15.75" x14ac:dyDescent="0.25">
      <c r="A879" s="162"/>
      <c r="B879" s="162"/>
      <c r="C879" s="162"/>
      <c r="D879" s="162"/>
      <c r="E879" s="162"/>
      <c r="F879" s="162"/>
      <c r="G879" s="162"/>
      <c r="H879" s="162"/>
      <c r="I879" s="162"/>
      <c r="J879" s="162"/>
      <c r="K879" s="162"/>
      <c r="L879" s="162"/>
      <c r="M879" s="162"/>
      <c r="N879" s="162"/>
      <c r="O879" s="162"/>
      <c r="P879" s="162"/>
      <c r="Q879" s="162"/>
      <c r="R879" s="162"/>
      <c r="S879" s="162"/>
      <c r="T879" s="162"/>
      <c r="U879" s="162"/>
      <c r="V879" s="162"/>
      <c r="W879" s="162"/>
      <c r="X879" s="162"/>
      <c r="Y879" s="173"/>
      <c r="Z879" s="173"/>
      <c r="AA879" s="173"/>
      <c r="AB879" s="162"/>
    </row>
    <row r="880" spans="1:28" ht="15.75" x14ac:dyDescent="0.25">
      <c r="A880" s="162"/>
      <c r="B880" s="162"/>
      <c r="C880" s="162"/>
      <c r="D880" s="162"/>
      <c r="E880" s="162"/>
      <c r="F880" s="162"/>
      <c r="G880" s="162"/>
      <c r="H880" s="162"/>
      <c r="I880" s="162"/>
      <c r="J880" s="162"/>
      <c r="K880" s="162"/>
      <c r="L880" s="162"/>
      <c r="M880" s="162"/>
      <c r="N880" s="162"/>
      <c r="O880" s="162"/>
      <c r="P880" s="162"/>
      <c r="Q880" s="162"/>
      <c r="R880" s="162"/>
      <c r="S880" s="162"/>
      <c r="T880" s="162"/>
      <c r="U880" s="162"/>
      <c r="V880" s="162"/>
      <c r="W880" s="162"/>
      <c r="X880" s="162"/>
      <c r="Y880" s="173"/>
      <c r="Z880" s="173"/>
      <c r="AA880" s="173"/>
      <c r="AB880" s="162"/>
    </row>
    <row r="881" spans="1:28" ht="15.75" x14ac:dyDescent="0.25">
      <c r="A881" s="162"/>
      <c r="B881" s="162"/>
      <c r="C881" s="162"/>
      <c r="D881" s="162"/>
      <c r="E881" s="162"/>
      <c r="F881" s="162"/>
      <c r="G881" s="162"/>
      <c r="H881" s="162"/>
      <c r="I881" s="162"/>
      <c r="J881" s="162"/>
      <c r="K881" s="162"/>
      <c r="L881" s="162"/>
      <c r="M881" s="162"/>
      <c r="N881" s="162"/>
      <c r="O881" s="162"/>
      <c r="P881" s="162"/>
      <c r="Q881" s="162"/>
      <c r="R881" s="162"/>
      <c r="S881" s="162"/>
      <c r="T881" s="162"/>
      <c r="U881" s="162"/>
      <c r="V881" s="162"/>
      <c r="W881" s="162"/>
      <c r="X881" s="162"/>
      <c r="Y881" s="173"/>
      <c r="Z881" s="173"/>
      <c r="AA881" s="173"/>
      <c r="AB881" s="162"/>
    </row>
    <row r="882" spans="1:28" ht="15.75" x14ac:dyDescent="0.25">
      <c r="A882" s="162"/>
      <c r="B882" s="162"/>
      <c r="C882" s="162"/>
      <c r="D882" s="162"/>
      <c r="E882" s="162"/>
      <c r="F882" s="162"/>
      <c r="G882" s="162"/>
      <c r="H882" s="162"/>
      <c r="I882" s="162"/>
      <c r="J882" s="162"/>
      <c r="K882" s="162"/>
      <c r="L882" s="162"/>
      <c r="M882" s="162"/>
      <c r="N882" s="162"/>
      <c r="O882" s="162"/>
      <c r="P882" s="162"/>
      <c r="Q882" s="162"/>
      <c r="R882" s="162"/>
      <c r="S882" s="162"/>
      <c r="T882" s="162"/>
      <c r="U882" s="162"/>
      <c r="V882" s="162"/>
      <c r="W882" s="162"/>
      <c r="X882" s="162"/>
      <c r="Y882" s="173"/>
      <c r="Z882" s="173"/>
      <c r="AA882" s="173"/>
      <c r="AB882" s="162"/>
    </row>
    <row r="883" spans="1:28" ht="15.75" x14ac:dyDescent="0.25">
      <c r="A883" s="162"/>
      <c r="B883" s="162"/>
      <c r="C883" s="162"/>
      <c r="D883" s="162"/>
      <c r="E883" s="162"/>
      <c r="F883" s="162"/>
      <c r="G883" s="162"/>
      <c r="H883" s="162"/>
      <c r="I883" s="162"/>
      <c r="J883" s="162"/>
      <c r="K883" s="162"/>
      <c r="L883" s="162"/>
      <c r="M883" s="162"/>
      <c r="N883" s="162"/>
      <c r="O883" s="162"/>
      <c r="P883" s="162"/>
      <c r="Q883" s="162"/>
      <c r="R883" s="162"/>
      <c r="S883" s="162"/>
      <c r="T883" s="162"/>
      <c r="U883" s="162"/>
      <c r="V883" s="162"/>
      <c r="W883" s="162"/>
      <c r="X883" s="162"/>
      <c r="Y883" s="173"/>
      <c r="Z883" s="173"/>
      <c r="AA883" s="173"/>
      <c r="AB883" s="162"/>
    </row>
    <row r="884" spans="1:28" ht="15.75" x14ac:dyDescent="0.25">
      <c r="A884" s="162"/>
      <c r="B884" s="162"/>
      <c r="C884" s="162"/>
      <c r="D884" s="162"/>
      <c r="E884" s="162"/>
      <c r="F884" s="162"/>
      <c r="G884" s="162"/>
      <c r="H884" s="162"/>
      <c r="I884" s="162"/>
      <c r="J884" s="162"/>
      <c r="K884" s="162"/>
      <c r="L884" s="162"/>
      <c r="M884" s="162"/>
      <c r="N884" s="162"/>
      <c r="O884" s="162"/>
      <c r="P884" s="162"/>
      <c r="Q884" s="162"/>
      <c r="R884" s="162"/>
      <c r="S884" s="162"/>
      <c r="T884" s="162"/>
      <c r="U884" s="162"/>
      <c r="V884" s="162"/>
      <c r="W884" s="162"/>
      <c r="X884" s="162"/>
      <c r="Y884" s="173"/>
      <c r="Z884" s="173"/>
      <c r="AA884" s="173"/>
      <c r="AB884" s="162"/>
    </row>
    <row r="885" spans="1:28" ht="15.75" x14ac:dyDescent="0.25">
      <c r="A885" s="162"/>
      <c r="B885" s="162"/>
      <c r="C885" s="162"/>
      <c r="D885" s="162"/>
      <c r="E885" s="162"/>
      <c r="F885" s="162"/>
      <c r="G885" s="162"/>
      <c r="H885" s="162"/>
      <c r="I885" s="162"/>
      <c r="J885" s="162"/>
      <c r="K885" s="162"/>
      <c r="L885" s="162"/>
      <c r="M885" s="162"/>
      <c r="N885" s="162"/>
      <c r="O885" s="162"/>
      <c r="P885" s="162"/>
      <c r="Q885" s="162"/>
      <c r="R885" s="162"/>
      <c r="S885" s="162"/>
      <c r="T885" s="162"/>
      <c r="U885" s="162"/>
      <c r="V885" s="162"/>
      <c r="W885" s="162"/>
      <c r="X885" s="162"/>
      <c r="Y885" s="173"/>
      <c r="Z885" s="173"/>
      <c r="AA885" s="173"/>
      <c r="AB885" s="162"/>
    </row>
    <row r="886" spans="1:28" ht="15.75" x14ac:dyDescent="0.25">
      <c r="A886" s="162"/>
      <c r="B886" s="162"/>
      <c r="C886" s="162"/>
      <c r="D886" s="162"/>
      <c r="E886" s="162"/>
      <c r="F886" s="162"/>
      <c r="G886" s="162"/>
      <c r="H886" s="162"/>
      <c r="I886" s="162"/>
      <c r="J886" s="162"/>
      <c r="K886" s="162"/>
      <c r="L886" s="162"/>
      <c r="M886" s="162"/>
      <c r="N886" s="162"/>
      <c r="O886" s="162"/>
      <c r="P886" s="162"/>
      <c r="Q886" s="162"/>
      <c r="R886" s="162"/>
      <c r="S886" s="162"/>
      <c r="T886" s="162"/>
      <c r="U886" s="162"/>
      <c r="V886" s="162"/>
      <c r="W886" s="162"/>
      <c r="X886" s="162"/>
      <c r="Y886" s="173"/>
      <c r="Z886" s="173"/>
      <c r="AA886" s="173"/>
      <c r="AB886" s="162"/>
    </row>
    <row r="887" spans="1:28" ht="15.75" x14ac:dyDescent="0.25">
      <c r="A887" s="162"/>
      <c r="B887" s="162"/>
      <c r="C887" s="162"/>
      <c r="D887" s="162"/>
      <c r="E887" s="162"/>
      <c r="F887" s="162"/>
      <c r="G887" s="162"/>
      <c r="H887" s="162"/>
      <c r="I887" s="162"/>
      <c r="J887" s="162"/>
      <c r="K887" s="162"/>
      <c r="L887" s="162"/>
      <c r="M887" s="162"/>
      <c r="N887" s="162"/>
      <c r="O887" s="162"/>
      <c r="P887" s="162"/>
      <c r="Q887" s="162"/>
      <c r="R887" s="162"/>
      <c r="S887" s="162"/>
      <c r="T887" s="162"/>
      <c r="U887" s="162"/>
      <c r="V887" s="162"/>
      <c r="W887" s="162"/>
      <c r="X887" s="162"/>
      <c r="Y887" s="173"/>
      <c r="Z887" s="173"/>
      <c r="AA887" s="173"/>
      <c r="AB887" s="162"/>
    </row>
    <row r="888" spans="1:28" ht="15.75" x14ac:dyDescent="0.25">
      <c r="A888" s="162"/>
      <c r="B888" s="162"/>
      <c r="C888" s="162"/>
      <c r="D888" s="162"/>
      <c r="E888" s="162"/>
      <c r="F888" s="162"/>
      <c r="G888" s="162"/>
      <c r="H888" s="162"/>
      <c r="I888" s="162"/>
      <c r="J888" s="162"/>
      <c r="K888" s="162"/>
      <c r="L888" s="162"/>
      <c r="M888" s="162"/>
      <c r="N888" s="162"/>
      <c r="O888" s="162"/>
      <c r="P888" s="162"/>
      <c r="Q888" s="162"/>
      <c r="R888" s="162"/>
      <c r="S888" s="162"/>
      <c r="T888" s="162"/>
      <c r="U888" s="162"/>
      <c r="V888" s="162"/>
      <c r="W888" s="162"/>
      <c r="X888" s="162"/>
      <c r="Y888" s="173"/>
      <c r="Z888" s="173"/>
      <c r="AA888" s="173"/>
      <c r="AB888" s="162"/>
    </row>
    <row r="889" spans="1:28" ht="15.75" x14ac:dyDescent="0.25">
      <c r="A889" s="162"/>
      <c r="B889" s="162"/>
      <c r="C889" s="162"/>
      <c r="D889" s="162"/>
      <c r="E889" s="162"/>
      <c r="F889" s="162"/>
      <c r="G889" s="162"/>
      <c r="H889" s="162"/>
      <c r="I889" s="162"/>
      <c r="J889" s="162"/>
      <c r="K889" s="162"/>
      <c r="L889" s="162"/>
      <c r="M889" s="162"/>
      <c r="N889" s="162"/>
      <c r="O889" s="162"/>
      <c r="P889" s="162"/>
      <c r="Q889" s="162"/>
      <c r="R889" s="162"/>
      <c r="S889" s="162"/>
      <c r="T889" s="162"/>
      <c r="U889" s="162"/>
      <c r="V889" s="162"/>
      <c r="W889" s="162"/>
      <c r="X889" s="162"/>
      <c r="Y889" s="173"/>
      <c r="Z889" s="173"/>
      <c r="AA889" s="173"/>
      <c r="AB889" s="162"/>
    </row>
    <row r="890" spans="1:28" ht="15.75" x14ac:dyDescent="0.25">
      <c r="A890" s="162"/>
      <c r="B890" s="162"/>
      <c r="C890" s="162"/>
      <c r="D890" s="162"/>
      <c r="E890" s="162"/>
      <c r="F890" s="162"/>
      <c r="G890" s="162"/>
      <c r="H890" s="162"/>
      <c r="I890" s="162"/>
      <c r="J890" s="162"/>
      <c r="K890" s="162"/>
      <c r="L890" s="162"/>
      <c r="M890" s="162"/>
      <c r="N890" s="162"/>
      <c r="O890" s="162"/>
      <c r="P890" s="162"/>
      <c r="Q890" s="162"/>
      <c r="R890" s="162"/>
      <c r="S890" s="162"/>
      <c r="T890" s="162"/>
      <c r="U890" s="162"/>
      <c r="V890" s="162"/>
      <c r="W890" s="162"/>
      <c r="X890" s="162"/>
      <c r="Y890" s="173"/>
      <c r="Z890" s="173"/>
      <c r="AA890" s="173"/>
      <c r="AB890" s="162"/>
    </row>
    <row r="891" spans="1:28" ht="15.75" x14ac:dyDescent="0.25">
      <c r="A891" s="162"/>
      <c r="B891" s="162"/>
      <c r="C891" s="162"/>
      <c r="D891" s="162"/>
      <c r="E891" s="162"/>
      <c r="F891" s="162"/>
      <c r="G891" s="162"/>
      <c r="H891" s="162"/>
      <c r="I891" s="162"/>
      <c r="J891" s="162"/>
      <c r="K891" s="162"/>
      <c r="L891" s="162"/>
      <c r="M891" s="162"/>
      <c r="N891" s="162"/>
      <c r="O891" s="162"/>
      <c r="P891" s="162"/>
      <c r="Q891" s="162"/>
      <c r="R891" s="162"/>
      <c r="S891" s="162"/>
      <c r="T891" s="162"/>
      <c r="U891" s="162"/>
      <c r="V891" s="162"/>
      <c r="W891" s="162"/>
      <c r="X891" s="162"/>
      <c r="Y891" s="173"/>
      <c r="Z891" s="173"/>
      <c r="AA891" s="173"/>
      <c r="AB891" s="162"/>
    </row>
    <row r="892" spans="1:28" ht="15.75" x14ac:dyDescent="0.25">
      <c r="A892" s="162"/>
      <c r="B892" s="162"/>
      <c r="C892" s="162"/>
      <c r="D892" s="162"/>
      <c r="E892" s="162"/>
      <c r="F892" s="162"/>
      <c r="G892" s="162"/>
      <c r="H892" s="162"/>
      <c r="I892" s="162"/>
      <c r="J892" s="162"/>
      <c r="K892" s="162"/>
      <c r="L892" s="162"/>
      <c r="M892" s="162"/>
      <c r="N892" s="162"/>
      <c r="O892" s="162"/>
      <c r="P892" s="162"/>
      <c r="Q892" s="162"/>
      <c r="R892" s="162"/>
      <c r="S892" s="162"/>
      <c r="T892" s="162"/>
      <c r="U892" s="162"/>
      <c r="V892" s="162"/>
      <c r="W892" s="162"/>
      <c r="X892" s="162"/>
      <c r="Y892" s="173"/>
      <c r="Z892" s="173"/>
      <c r="AA892" s="173"/>
      <c r="AB892" s="162"/>
    </row>
    <row r="893" spans="1:28" ht="15.75" x14ac:dyDescent="0.25">
      <c r="A893" s="162"/>
      <c r="B893" s="162"/>
      <c r="C893" s="162"/>
      <c r="D893" s="162"/>
      <c r="E893" s="162"/>
      <c r="F893" s="162"/>
      <c r="G893" s="162"/>
      <c r="H893" s="162"/>
      <c r="I893" s="162"/>
      <c r="J893" s="162"/>
      <c r="K893" s="162"/>
      <c r="L893" s="162"/>
      <c r="M893" s="162"/>
      <c r="N893" s="162"/>
      <c r="O893" s="162"/>
      <c r="P893" s="162"/>
      <c r="Q893" s="162"/>
      <c r="R893" s="162"/>
      <c r="S893" s="162"/>
      <c r="T893" s="162"/>
      <c r="U893" s="162"/>
      <c r="V893" s="162"/>
      <c r="W893" s="162"/>
      <c r="X893" s="162"/>
      <c r="Y893" s="173"/>
      <c r="Z893" s="173"/>
      <c r="AA893" s="173"/>
      <c r="AB893" s="162"/>
    </row>
    <row r="894" spans="1:28" ht="15.75" x14ac:dyDescent="0.25">
      <c r="A894" s="162"/>
      <c r="B894" s="162"/>
      <c r="C894" s="162"/>
      <c r="D894" s="162"/>
      <c r="E894" s="162"/>
      <c r="F894" s="162"/>
      <c r="G894" s="162"/>
      <c r="H894" s="162"/>
      <c r="I894" s="162"/>
      <c r="J894" s="162"/>
      <c r="K894" s="162"/>
      <c r="L894" s="162"/>
      <c r="M894" s="162"/>
      <c r="N894" s="162"/>
      <c r="O894" s="162"/>
      <c r="P894" s="162"/>
      <c r="Q894" s="162"/>
      <c r="R894" s="162"/>
      <c r="S894" s="162"/>
      <c r="T894" s="162"/>
      <c r="U894" s="162"/>
      <c r="V894" s="162"/>
      <c r="W894" s="162"/>
      <c r="X894" s="162"/>
      <c r="Y894" s="173"/>
      <c r="Z894" s="173"/>
      <c r="AA894" s="173"/>
      <c r="AB894" s="162"/>
    </row>
    <row r="895" spans="1:28" ht="15.75" x14ac:dyDescent="0.25">
      <c r="A895" s="162"/>
      <c r="B895" s="162"/>
      <c r="C895" s="162"/>
      <c r="D895" s="162"/>
      <c r="E895" s="162"/>
      <c r="F895" s="162"/>
      <c r="G895" s="162"/>
      <c r="H895" s="162"/>
      <c r="I895" s="162"/>
      <c r="J895" s="162"/>
      <c r="K895" s="162"/>
      <c r="L895" s="162"/>
      <c r="M895" s="162"/>
      <c r="N895" s="162"/>
      <c r="O895" s="162"/>
      <c r="P895" s="162"/>
      <c r="Q895" s="162"/>
      <c r="R895" s="162"/>
      <c r="S895" s="162"/>
      <c r="T895" s="162"/>
      <c r="U895" s="162"/>
      <c r="V895" s="162"/>
      <c r="W895" s="162"/>
      <c r="X895" s="162"/>
      <c r="Y895" s="173"/>
      <c r="Z895" s="173"/>
      <c r="AA895" s="173"/>
      <c r="AB895" s="162"/>
    </row>
    <row r="896" spans="1:28" ht="15.75" x14ac:dyDescent="0.25">
      <c r="A896" s="162"/>
      <c r="B896" s="162"/>
      <c r="C896" s="162"/>
      <c r="D896" s="162"/>
      <c r="E896" s="162"/>
      <c r="F896" s="162"/>
      <c r="G896" s="162"/>
      <c r="H896" s="162"/>
      <c r="I896" s="162"/>
      <c r="J896" s="162"/>
      <c r="K896" s="162"/>
      <c r="L896" s="162"/>
      <c r="M896" s="162"/>
      <c r="N896" s="162"/>
      <c r="O896" s="162"/>
      <c r="P896" s="162"/>
      <c r="Q896" s="162"/>
      <c r="R896" s="162"/>
      <c r="S896" s="162"/>
      <c r="T896" s="162"/>
      <c r="U896" s="162"/>
      <c r="V896" s="162"/>
      <c r="W896" s="162"/>
      <c r="X896" s="162"/>
      <c r="Y896" s="173"/>
      <c r="Z896" s="173"/>
      <c r="AA896" s="173"/>
      <c r="AB896" s="162"/>
    </row>
    <row r="897" spans="1:28" ht="15.75" x14ac:dyDescent="0.25">
      <c r="A897" s="162"/>
      <c r="B897" s="162"/>
      <c r="C897" s="162"/>
      <c r="D897" s="162"/>
      <c r="E897" s="162"/>
      <c r="F897" s="162"/>
      <c r="G897" s="162"/>
      <c r="H897" s="162"/>
      <c r="I897" s="162"/>
      <c r="J897" s="162"/>
      <c r="K897" s="162"/>
      <c r="L897" s="162"/>
      <c r="M897" s="162"/>
      <c r="N897" s="162"/>
      <c r="O897" s="162"/>
      <c r="P897" s="162"/>
      <c r="Q897" s="162"/>
      <c r="R897" s="162"/>
      <c r="S897" s="162"/>
      <c r="T897" s="162"/>
      <c r="U897" s="162"/>
      <c r="V897" s="162"/>
      <c r="W897" s="162"/>
      <c r="X897" s="162"/>
      <c r="Y897" s="173"/>
      <c r="Z897" s="173"/>
      <c r="AA897" s="173"/>
      <c r="AB897" s="162"/>
    </row>
    <row r="898" spans="1:28" ht="15.75" x14ac:dyDescent="0.25">
      <c r="A898" s="162"/>
      <c r="B898" s="162"/>
      <c r="C898" s="162"/>
      <c r="D898" s="162"/>
      <c r="E898" s="162"/>
      <c r="F898" s="162"/>
      <c r="G898" s="162"/>
      <c r="H898" s="162"/>
      <c r="I898" s="162"/>
      <c r="J898" s="162"/>
      <c r="K898" s="162"/>
      <c r="L898" s="162"/>
      <c r="M898" s="162"/>
      <c r="N898" s="162"/>
      <c r="O898" s="162"/>
      <c r="P898" s="162"/>
      <c r="Q898" s="162"/>
      <c r="R898" s="162"/>
      <c r="S898" s="162"/>
      <c r="T898" s="162"/>
      <c r="U898" s="162"/>
      <c r="V898" s="162"/>
      <c r="W898" s="162"/>
      <c r="X898" s="162"/>
      <c r="Y898" s="173"/>
      <c r="Z898" s="173"/>
      <c r="AA898" s="173"/>
      <c r="AB898" s="162"/>
    </row>
    <row r="899" spans="1:28" ht="15.75" x14ac:dyDescent="0.25">
      <c r="A899" s="162"/>
      <c r="B899" s="162"/>
      <c r="C899" s="162"/>
      <c r="D899" s="162"/>
      <c r="E899" s="162"/>
      <c r="F899" s="162"/>
      <c r="G899" s="162"/>
      <c r="H899" s="162"/>
      <c r="I899" s="162"/>
      <c r="J899" s="162"/>
      <c r="K899" s="162"/>
      <c r="L899" s="162"/>
      <c r="M899" s="162"/>
      <c r="N899" s="162"/>
      <c r="O899" s="162"/>
      <c r="P899" s="162"/>
      <c r="Q899" s="162"/>
      <c r="R899" s="162"/>
      <c r="S899" s="162"/>
      <c r="T899" s="162"/>
      <c r="U899" s="162"/>
      <c r="V899" s="162"/>
      <c r="W899" s="162"/>
      <c r="X899" s="162"/>
      <c r="Y899" s="173"/>
      <c r="Z899" s="173"/>
      <c r="AA899" s="173"/>
      <c r="AB899" s="162"/>
    </row>
    <row r="900" spans="1:28" ht="15.75" x14ac:dyDescent="0.25">
      <c r="A900" s="162"/>
      <c r="B900" s="162"/>
      <c r="C900" s="162"/>
      <c r="D900" s="162"/>
      <c r="E900" s="162"/>
      <c r="F900" s="162"/>
      <c r="G900" s="162"/>
      <c r="H900" s="162"/>
      <c r="I900" s="162"/>
      <c r="J900" s="162"/>
      <c r="K900" s="162"/>
      <c r="L900" s="162"/>
      <c r="M900" s="162"/>
      <c r="N900" s="162"/>
      <c r="O900" s="162"/>
      <c r="P900" s="162"/>
      <c r="Q900" s="162"/>
      <c r="R900" s="162"/>
      <c r="S900" s="162"/>
      <c r="T900" s="162"/>
      <c r="U900" s="162"/>
      <c r="V900" s="162"/>
      <c r="W900" s="162"/>
      <c r="X900" s="162"/>
      <c r="Y900" s="173"/>
      <c r="Z900" s="173"/>
      <c r="AA900" s="173"/>
      <c r="AB900" s="162"/>
    </row>
    <row r="901" spans="1:28" ht="15.75" x14ac:dyDescent="0.25">
      <c r="A901" s="162"/>
      <c r="B901" s="162"/>
      <c r="C901" s="162"/>
      <c r="D901" s="162"/>
      <c r="E901" s="162"/>
      <c r="F901" s="162"/>
      <c r="G901" s="162"/>
      <c r="H901" s="162"/>
      <c r="I901" s="162"/>
      <c r="J901" s="162"/>
      <c r="K901" s="162"/>
      <c r="L901" s="162"/>
      <c r="M901" s="162"/>
      <c r="N901" s="162"/>
      <c r="O901" s="162"/>
      <c r="P901" s="162"/>
      <c r="Q901" s="162"/>
      <c r="R901" s="162"/>
      <c r="S901" s="162"/>
      <c r="T901" s="162"/>
      <c r="U901" s="162"/>
      <c r="V901" s="162"/>
      <c r="W901" s="162"/>
      <c r="X901" s="162"/>
      <c r="Y901" s="173"/>
      <c r="Z901" s="173"/>
      <c r="AA901" s="173"/>
      <c r="AB901" s="162"/>
    </row>
    <row r="902" spans="1:28" ht="15.75" x14ac:dyDescent="0.25">
      <c r="A902" s="162"/>
      <c r="B902" s="162"/>
      <c r="C902" s="162"/>
      <c r="D902" s="162"/>
      <c r="E902" s="162"/>
      <c r="F902" s="162"/>
      <c r="G902" s="162"/>
      <c r="H902" s="162"/>
      <c r="I902" s="162"/>
      <c r="J902" s="162"/>
      <c r="K902" s="162"/>
      <c r="L902" s="162"/>
      <c r="M902" s="162"/>
      <c r="N902" s="162"/>
      <c r="O902" s="162"/>
      <c r="P902" s="162"/>
      <c r="Q902" s="162"/>
      <c r="R902" s="162"/>
      <c r="S902" s="162"/>
      <c r="T902" s="162"/>
      <c r="U902" s="162"/>
      <c r="V902" s="162"/>
      <c r="W902" s="162"/>
      <c r="X902" s="162"/>
      <c r="Y902" s="173"/>
      <c r="Z902" s="173"/>
      <c r="AA902" s="173"/>
      <c r="AB902" s="162"/>
    </row>
    <row r="903" spans="1:28" ht="15.75" x14ac:dyDescent="0.25">
      <c r="A903" s="162"/>
      <c r="B903" s="162"/>
      <c r="C903" s="162"/>
      <c r="D903" s="162"/>
      <c r="E903" s="162"/>
      <c r="F903" s="162"/>
      <c r="G903" s="162"/>
      <c r="H903" s="162"/>
      <c r="I903" s="162"/>
      <c r="J903" s="162"/>
      <c r="K903" s="162"/>
      <c r="L903" s="162"/>
      <c r="M903" s="162"/>
      <c r="N903" s="162"/>
      <c r="O903" s="162"/>
      <c r="P903" s="162"/>
      <c r="Q903" s="162"/>
      <c r="R903" s="162"/>
      <c r="S903" s="162"/>
      <c r="T903" s="162"/>
      <c r="U903" s="162"/>
      <c r="V903" s="162"/>
      <c r="W903" s="162"/>
      <c r="X903" s="162"/>
      <c r="Y903" s="173"/>
      <c r="Z903" s="173"/>
      <c r="AA903" s="173"/>
      <c r="AB903" s="162"/>
    </row>
    <row r="904" spans="1:28" ht="15.75" x14ac:dyDescent="0.25">
      <c r="A904" s="162"/>
      <c r="B904" s="162"/>
      <c r="C904" s="162"/>
      <c r="D904" s="162"/>
      <c r="E904" s="162"/>
      <c r="F904" s="162"/>
      <c r="G904" s="162"/>
      <c r="H904" s="162"/>
      <c r="I904" s="162"/>
      <c r="J904" s="162"/>
      <c r="K904" s="162"/>
      <c r="L904" s="162"/>
      <c r="M904" s="162"/>
      <c r="N904" s="162"/>
      <c r="O904" s="162"/>
      <c r="P904" s="162"/>
      <c r="Q904" s="162"/>
      <c r="R904" s="162"/>
      <c r="S904" s="162"/>
      <c r="T904" s="162"/>
      <c r="U904" s="162"/>
      <c r="V904" s="162"/>
      <c r="W904" s="162"/>
      <c r="X904" s="162"/>
      <c r="Y904" s="173"/>
      <c r="Z904" s="173"/>
      <c r="AA904" s="173"/>
      <c r="AB904" s="162"/>
    </row>
    <row r="905" spans="1:28" ht="15.75" x14ac:dyDescent="0.25">
      <c r="A905" s="162"/>
      <c r="B905" s="162"/>
      <c r="C905" s="162"/>
      <c r="D905" s="162"/>
      <c r="E905" s="162"/>
      <c r="F905" s="162"/>
      <c r="G905" s="162"/>
      <c r="H905" s="162"/>
      <c r="I905" s="162"/>
      <c r="J905" s="162"/>
      <c r="K905" s="162"/>
      <c r="L905" s="162"/>
      <c r="M905" s="162"/>
      <c r="N905" s="162"/>
      <c r="O905" s="162"/>
      <c r="P905" s="162"/>
      <c r="Q905" s="162"/>
      <c r="R905" s="162"/>
      <c r="S905" s="162"/>
      <c r="T905" s="162"/>
      <c r="U905" s="162"/>
      <c r="V905" s="162"/>
      <c r="W905" s="162"/>
      <c r="X905" s="162"/>
      <c r="Y905" s="173"/>
      <c r="Z905" s="173"/>
      <c r="AA905" s="173"/>
      <c r="AB905" s="162"/>
    </row>
    <row r="906" spans="1:28" ht="15.75" x14ac:dyDescent="0.25">
      <c r="A906" s="162"/>
      <c r="B906" s="162"/>
      <c r="C906" s="162"/>
      <c r="D906" s="162"/>
      <c r="E906" s="162"/>
      <c r="F906" s="162"/>
      <c r="G906" s="162"/>
      <c r="H906" s="162"/>
      <c r="I906" s="162"/>
      <c r="J906" s="162"/>
      <c r="K906" s="162"/>
      <c r="L906" s="162"/>
      <c r="M906" s="162"/>
      <c r="N906" s="162"/>
      <c r="O906" s="162"/>
      <c r="P906" s="162"/>
      <c r="Q906" s="162"/>
      <c r="R906" s="162"/>
      <c r="S906" s="162"/>
      <c r="T906" s="162"/>
      <c r="U906" s="162"/>
      <c r="V906" s="162"/>
      <c r="W906" s="162"/>
      <c r="X906" s="162"/>
      <c r="Y906" s="173"/>
      <c r="Z906" s="173"/>
      <c r="AA906" s="173"/>
      <c r="AB906" s="162"/>
    </row>
    <row r="907" spans="1:28" ht="15.75" x14ac:dyDescent="0.25">
      <c r="A907" s="162"/>
      <c r="B907" s="162"/>
      <c r="C907" s="162"/>
      <c r="D907" s="162"/>
      <c r="E907" s="162"/>
      <c r="F907" s="162"/>
      <c r="G907" s="162"/>
      <c r="H907" s="162"/>
      <c r="I907" s="162"/>
      <c r="J907" s="162"/>
      <c r="K907" s="162"/>
      <c r="L907" s="162"/>
      <c r="M907" s="162"/>
      <c r="N907" s="162"/>
      <c r="O907" s="162"/>
      <c r="P907" s="162"/>
      <c r="Q907" s="162"/>
      <c r="R907" s="162"/>
      <c r="S907" s="162"/>
      <c r="T907" s="162"/>
      <c r="U907" s="162"/>
      <c r="V907" s="162"/>
      <c r="W907" s="162"/>
      <c r="X907" s="162"/>
      <c r="Y907" s="173"/>
      <c r="Z907" s="173"/>
      <c r="AA907" s="173"/>
      <c r="AB907" s="162"/>
    </row>
    <row r="908" spans="1:28" ht="15.75" x14ac:dyDescent="0.25">
      <c r="A908" s="162"/>
      <c r="B908" s="162"/>
      <c r="C908" s="162"/>
      <c r="D908" s="162"/>
      <c r="E908" s="162"/>
      <c r="F908" s="162"/>
      <c r="G908" s="162"/>
      <c r="H908" s="162"/>
      <c r="I908" s="162"/>
      <c r="J908" s="162"/>
      <c r="K908" s="162"/>
      <c r="L908" s="162"/>
      <c r="M908" s="162"/>
      <c r="N908" s="162"/>
      <c r="O908" s="162"/>
      <c r="P908" s="162"/>
      <c r="Q908" s="162"/>
      <c r="R908" s="162"/>
      <c r="S908" s="162"/>
      <c r="T908" s="162"/>
      <c r="U908" s="162"/>
      <c r="V908" s="162"/>
      <c r="W908" s="162"/>
      <c r="X908" s="162"/>
      <c r="Y908" s="173"/>
      <c r="Z908" s="173"/>
      <c r="AA908" s="173"/>
      <c r="AB908" s="162"/>
    </row>
    <row r="909" spans="1:28" ht="15.75" x14ac:dyDescent="0.25">
      <c r="A909" s="162"/>
      <c r="B909" s="162"/>
      <c r="C909" s="162"/>
      <c r="D909" s="162"/>
      <c r="E909" s="162"/>
      <c r="F909" s="162"/>
      <c r="G909" s="162"/>
      <c r="H909" s="162"/>
      <c r="I909" s="162"/>
      <c r="J909" s="162"/>
      <c r="K909" s="162"/>
      <c r="L909" s="162"/>
      <c r="M909" s="162"/>
      <c r="N909" s="162"/>
      <c r="O909" s="162"/>
      <c r="P909" s="162"/>
      <c r="Q909" s="162"/>
      <c r="R909" s="162"/>
      <c r="S909" s="162"/>
      <c r="T909" s="162"/>
      <c r="U909" s="162"/>
      <c r="V909" s="162"/>
      <c r="W909" s="162"/>
      <c r="X909" s="162"/>
      <c r="Y909" s="173"/>
      <c r="Z909" s="173"/>
      <c r="AA909" s="173"/>
      <c r="AB909" s="162"/>
    </row>
    <row r="910" spans="1:28" ht="15.75" x14ac:dyDescent="0.25">
      <c r="A910" s="162"/>
      <c r="B910" s="162"/>
      <c r="C910" s="162"/>
      <c r="D910" s="162"/>
      <c r="E910" s="162"/>
      <c r="F910" s="162"/>
      <c r="G910" s="162"/>
      <c r="H910" s="162"/>
      <c r="I910" s="162"/>
      <c r="J910" s="162"/>
      <c r="K910" s="162"/>
      <c r="L910" s="162"/>
      <c r="M910" s="162"/>
      <c r="N910" s="162"/>
      <c r="O910" s="162"/>
      <c r="P910" s="162"/>
      <c r="Q910" s="162"/>
      <c r="R910" s="162"/>
      <c r="S910" s="162"/>
      <c r="T910" s="162"/>
      <c r="U910" s="162"/>
      <c r="V910" s="162"/>
      <c r="W910" s="162"/>
      <c r="X910" s="162"/>
      <c r="Y910" s="173"/>
      <c r="Z910" s="173"/>
      <c r="AA910" s="173"/>
      <c r="AB910" s="162"/>
    </row>
    <row r="911" spans="1:28" ht="15.75" x14ac:dyDescent="0.25">
      <c r="A911" s="162"/>
      <c r="B911" s="162"/>
      <c r="C911" s="162"/>
      <c r="D911" s="162"/>
      <c r="E911" s="162"/>
      <c r="F911" s="162"/>
      <c r="G911" s="162"/>
      <c r="H911" s="162"/>
      <c r="I911" s="162"/>
      <c r="J911" s="162"/>
      <c r="K911" s="162"/>
      <c r="L911" s="162"/>
      <c r="M911" s="162"/>
      <c r="N911" s="162"/>
      <c r="O911" s="162"/>
      <c r="P911" s="162"/>
      <c r="Q911" s="162"/>
      <c r="R911" s="162"/>
      <c r="S911" s="162"/>
      <c r="T911" s="162"/>
      <c r="U911" s="162"/>
      <c r="V911" s="162"/>
      <c r="W911" s="162"/>
      <c r="X911" s="162"/>
      <c r="Y911" s="173"/>
      <c r="Z911" s="173"/>
      <c r="AA911" s="173"/>
      <c r="AB911" s="162"/>
    </row>
    <row r="912" spans="1:28" ht="15.75" x14ac:dyDescent="0.25">
      <c r="A912" s="162"/>
      <c r="B912" s="162"/>
      <c r="C912" s="162"/>
      <c r="D912" s="162"/>
      <c r="E912" s="162"/>
      <c r="F912" s="162"/>
      <c r="G912" s="162"/>
      <c r="H912" s="162"/>
      <c r="I912" s="162"/>
      <c r="J912" s="162"/>
      <c r="K912" s="162"/>
      <c r="L912" s="162"/>
      <c r="M912" s="162"/>
      <c r="N912" s="162"/>
      <c r="O912" s="162"/>
      <c r="P912" s="162"/>
      <c r="Q912" s="162"/>
      <c r="R912" s="162"/>
      <c r="S912" s="162"/>
      <c r="T912" s="162"/>
      <c r="U912" s="162"/>
      <c r="V912" s="162"/>
      <c r="W912" s="162"/>
      <c r="X912" s="162"/>
      <c r="Y912" s="173"/>
      <c r="Z912" s="173"/>
      <c r="AA912" s="173"/>
      <c r="AB912" s="162"/>
    </row>
    <row r="913" spans="1:28" ht="15.75" x14ac:dyDescent="0.25">
      <c r="A913" s="162"/>
      <c r="B913" s="162"/>
      <c r="C913" s="162"/>
      <c r="D913" s="162"/>
      <c r="E913" s="162"/>
      <c r="F913" s="162"/>
      <c r="G913" s="162"/>
      <c r="H913" s="162"/>
      <c r="I913" s="162"/>
      <c r="J913" s="162"/>
      <c r="K913" s="162"/>
      <c r="L913" s="162"/>
      <c r="M913" s="162"/>
      <c r="N913" s="162"/>
      <c r="O913" s="162"/>
      <c r="P913" s="162"/>
      <c r="Q913" s="162"/>
      <c r="R913" s="162"/>
      <c r="S913" s="162"/>
      <c r="T913" s="162"/>
      <c r="U913" s="162"/>
      <c r="V913" s="162"/>
      <c r="W913" s="162"/>
      <c r="X913" s="162"/>
      <c r="Y913" s="173"/>
      <c r="Z913" s="173"/>
      <c r="AA913" s="173"/>
      <c r="AB913" s="162"/>
    </row>
    <row r="914" spans="1:28" ht="15.75" x14ac:dyDescent="0.25">
      <c r="A914" s="162"/>
      <c r="B914" s="162"/>
      <c r="C914" s="162"/>
      <c r="D914" s="162"/>
      <c r="E914" s="162"/>
      <c r="F914" s="162"/>
      <c r="G914" s="162"/>
      <c r="H914" s="162"/>
      <c r="I914" s="162"/>
      <c r="J914" s="162"/>
      <c r="K914" s="162"/>
      <c r="L914" s="162"/>
      <c r="M914" s="162"/>
      <c r="N914" s="162"/>
      <c r="O914" s="162"/>
      <c r="P914" s="162"/>
      <c r="Q914" s="162"/>
      <c r="R914" s="162"/>
      <c r="S914" s="162"/>
      <c r="T914" s="162"/>
      <c r="U914" s="162"/>
      <c r="V914" s="162"/>
      <c r="W914" s="162"/>
      <c r="X914" s="162"/>
      <c r="Y914" s="173"/>
      <c r="Z914" s="173"/>
      <c r="AA914" s="173"/>
      <c r="AB914" s="162"/>
    </row>
    <row r="915" spans="1:28" ht="15.75" x14ac:dyDescent="0.25">
      <c r="A915" s="162"/>
      <c r="B915" s="162"/>
      <c r="C915" s="162"/>
      <c r="D915" s="162"/>
      <c r="E915" s="162"/>
      <c r="F915" s="162"/>
      <c r="G915" s="162"/>
      <c r="H915" s="162"/>
      <c r="I915" s="162"/>
      <c r="J915" s="162"/>
      <c r="K915" s="162"/>
      <c r="L915" s="162"/>
      <c r="M915" s="162"/>
      <c r="N915" s="162"/>
      <c r="O915" s="162"/>
      <c r="P915" s="162"/>
      <c r="Q915" s="162"/>
      <c r="R915" s="162"/>
      <c r="S915" s="162"/>
      <c r="T915" s="162"/>
      <c r="U915" s="162"/>
      <c r="V915" s="162"/>
      <c r="W915" s="162"/>
      <c r="X915" s="162"/>
      <c r="Y915" s="173"/>
      <c r="Z915" s="173"/>
      <c r="AA915" s="173"/>
      <c r="AB915" s="162"/>
    </row>
    <row r="916" spans="1:28" ht="15.75" x14ac:dyDescent="0.25">
      <c r="A916" s="162"/>
      <c r="B916" s="162"/>
      <c r="C916" s="162"/>
      <c r="D916" s="162"/>
      <c r="E916" s="162"/>
      <c r="F916" s="162"/>
      <c r="G916" s="162"/>
      <c r="H916" s="162"/>
      <c r="I916" s="162"/>
      <c r="J916" s="162"/>
      <c r="K916" s="162"/>
      <c r="L916" s="162"/>
      <c r="M916" s="162"/>
      <c r="N916" s="162"/>
      <c r="O916" s="162"/>
      <c r="P916" s="162"/>
      <c r="Q916" s="162"/>
      <c r="R916" s="162"/>
      <c r="S916" s="162"/>
      <c r="T916" s="162"/>
      <c r="U916" s="162"/>
      <c r="V916" s="162"/>
      <c r="W916" s="162"/>
      <c r="X916" s="162"/>
      <c r="Y916" s="173"/>
      <c r="Z916" s="173"/>
      <c r="AA916" s="173"/>
      <c r="AB916" s="162"/>
    </row>
    <row r="917" spans="1:28" ht="15.75" x14ac:dyDescent="0.25">
      <c r="A917" s="162"/>
      <c r="B917" s="162"/>
      <c r="C917" s="162"/>
      <c r="D917" s="162"/>
      <c r="E917" s="162"/>
      <c r="F917" s="162"/>
      <c r="G917" s="162"/>
      <c r="H917" s="162"/>
      <c r="I917" s="162"/>
      <c r="J917" s="162"/>
      <c r="K917" s="162"/>
      <c r="L917" s="162"/>
      <c r="M917" s="162"/>
      <c r="N917" s="162"/>
      <c r="O917" s="162"/>
      <c r="P917" s="162"/>
      <c r="Q917" s="162"/>
      <c r="R917" s="162"/>
      <c r="S917" s="162"/>
      <c r="T917" s="162"/>
      <c r="U917" s="162"/>
      <c r="V917" s="162"/>
      <c r="W917" s="162"/>
      <c r="X917" s="162"/>
      <c r="Y917" s="173"/>
      <c r="Z917" s="173"/>
      <c r="AA917" s="173"/>
      <c r="AB917" s="162"/>
    </row>
    <row r="918" spans="1:28" ht="15.75" x14ac:dyDescent="0.25">
      <c r="A918" s="162"/>
      <c r="B918" s="162"/>
      <c r="C918" s="162"/>
      <c r="D918" s="162"/>
      <c r="E918" s="162"/>
      <c r="F918" s="162"/>
      <c r="G918" s="162"/>
      <c r="H918" s="162"/>
      <c r="I918" s="162"/>
      <c r="J918" s="162"/>
      <c r="K918" s="162"/>
      <c r="L918" s="162"/>
      <c r="M918" s="162"/>
      <c r="N918" s="162"/>
      <c r="O918" s="162"/>
      <c r="P918" s="162"/>
      <c r="Q918" s="162"/>
      <c r="R918" s="162"/>
      <c r="S918" s="162"/>
      <c r="T918" s="162"/>
      <c r="U918" s="162"/>
      <c r="V918" s="162"/>
      <c r="W918" s="162"/>
      <c r="X918" s="162"/>
      <c r="Y918" s="173"/>
      <c r="Z918" s="173"/>
      <c r="AA918" s="173"/>
      <c r="AB918" s="162"/>
    </row>
    <row r="919" spans="1:28" ht="15.75" x14ac:dyDescent="0.25">
      <c r="A919" s="162"/>
      <c r="B919" s="162"/>
      <c r="C919" s="162"/>
      <c r="D919" s="162"/>
      <c r="E919" s="162"/>
      <c r="F919" s="162"/>
      <c r="G919" s="162"/>
      <c r="H919" s="162"/>
      <c r="I919" s="162"/>
      <c r="J919" s="162"/>
      <c r="K919" s="162"/>
      <c r="L919" s="162"/>
      <c r="M919" s="162"/>
      <c r="N919" s="162"/>
      <c r="O919" s="162"/>
      <c r="P919" s="162"/>
      <c r="Q919" s="162"/>
      <c r="R919" s="162"/>
      <c r="S919" s="162"/>
      <c r="T919" s="162"/>
      <c r="U919" s="162"/>
      <c r="V919" s="162"/>
      <c r="W919" s="162"/>
      <c r="X919" s="162"/>
      <c r="Y919" s="173"/>
      <c r="Z919" s="173"/>
      <c r="AA919" s="173"/>
      <c r="AB919" s="162"/>
    </row>
    <row r="920" spans="1:28" ht="15.75" x14ac:dyDescent="0.25">
      <c r="A920" s="162"/>
      <c r="B920" s="162"/>
      <c r="C920" s="162"/>
      <c r="D920" s="162"/>
      <c r="E920" s="162"/>
      <c r="F920" s="162"/>
      <c r="G920" s="162"/>
      <c r="H920" s="162"/>
      <c r="I920" s="162"/>
      <c r="J920" s="162"/>
      <c r="K920" s="162"/>
      <c r="L920" s="162"/>
      <c r="M920" s="162"/>
      <c r="N920" s="162"/>
      <c r="O920" s="162"/>
      <c r="P920" s="162"/>
      <c r="Q920" s="162"/>
      <c r="R920" s="162"/>
      <c r="S920" s="162"/>
      <c r="T920" s="162"/>
      <c r="U920" s="162"/>
      <c r="V920" s="162"/>
      <c r="W920" s="162"/>
      <c r="X920" s="162"/>
      <c r="Y920" s="173"/>
      <c r="Z920" s="173"/>
      <c r="AA920" s="173"/>
      <c r="AB920" s="162"/>
    </row>
    <row r="921" spans="1:28" ht="15.75" x14ac:dyDescent="0.25">
      <c r="A921" s="162"/>
      <c r="B921" s="162"/>
      <c r="C921" s="162"/>
      <c r="D921" s="162"/>
      <c r="E921" s="162"/>
      <c r="F921" s="162"/>
      <c r="G921" s="162"/>
      <c r="H921" s="162"/>
      <c r="I921" s="162"/>
      <c r="J921" s="162"/>
      <c r="K921" s="162"/>
      <c r="L921" s="162"/>
      <c r="M921" s="162"/>
      <c r="N921" s="162"/>
      <c r="O921" s="162"/>
      <c r="P921" s="162"/>
      <c r="Q921" s="162"/>
      <c r="R921" s="162"/>
      <c r="S921" s="162"/>
      <c r="T921" s="162"/>
      <c r="U921" s="162"/>
      <c r="V921" s="162"/>
      <c r="W921" s="162"/>
      <c r="X921" s="162"/>
      <c r="Y921" s="173"/>
      <c r="Z921" s="173"/>
      <c r="AA921" s="173"/>
      <c r="AB921" s="162"/>
    </row>
    <row r="922" spans="1:28" ht="15.75" x14ac:dyDescent="0.25">
      <c r="A922" s="162"/>
      <c r="B922" s="162"/>
      <c r="C922" s="162"/>
      <c r="D922" s="162"/>
      <c r="E922" s="162"/>
      <c r="F922" s="162"/>
      <c r="G922" s="162"/>
      <c r="H922" s="162"/>
      <c r="I922" s="162"/>
      <c r="J922" s="162"/>
      <c r="K922" s="162"/>
      <c r="L922" s="162"/>
      <c r="M922" s="162"/>
      <c r="N922" s="162"/>
      <c r="O922" s="162"/>
      <c r="P922" s="162"/>
      <c r="Q922" s="162"/>
      <c r="R922" s="162"/>
      <c r="S922" s="162"/>
      <c r="T922" s="162"/>
      <c r="U922" s="162"/>
      <c r="V922" s="162"/>
      <c r="W922" s="162"/>
      <c r="X922" s="162"/>
      <c r="Y922" s="173"/>
      <c r="Z922" s="173"/>
      <c r="AA922" s="173"/>
      <c r="AB922" s="162"/>
    </row>
    <row r="923" spans="1:28" ht="15.75" x14ac:dyDescent="0.25">
      <c r="A923" s="162"/>
      <c r="B923" s="162"/>
      <c r="C923" s="162"/>
      <c r="D923" s="162"/>
      <c r="E923" s="162"/>
      <c r="F923" s="162"/>
      <c r="G923" s="162"/>
      <c r="H923" s="162"/>
      <c r="I923" s="162"/>
      <c r="J923" s="162"/>
      <c r="K923" s="162"/>
      <c r="L923" s="162"/>
      <c r="M923" s="162"/>
      <c r="N923" s="162"/>
      <c r="O923" s="162"/>
      <c r="P923" s="162"/>
      <c r="Q923" s="162"/>
      <c r="R923" s="162"/>
      <c r="S923" s="162"/>
      <c r="T923" s="162"/>
      <c r="U923" s="162"/>
      <c r="V923" s="162"/>
      <c r="W923" s="162"/>
      <c r="X923" s="162"/>
      <c r="Y923" s="173"/>
      <c r="Z923" s="173"/>
      <c r="AA923" s="173"/>
      <c r="AB923" s="162"/>
    </row>
    <row r="924" spans="1:28" ht="15.75" x14ac:dyDescent="0.25">
      <c r="A924" s="162"/>
      <c r="B924" s="162"/>
      <c r="C924" s="162"/>
      <c r="D924" s="162"/>
      <c r="E924" s="162"/>
      <c r="F924" s="162"/>
      <c r="G924" s="162"/>
      <c r="H924" s="162"/>
      <c r="I924" s="162"/>
      <c r="J924" s="162"/>
      <c r="K924" s="162"/>
      <c r="L924" s="162"/>
      <c r="M924" s="162"/>
      <c r="N924" s="162"/>
      <c r="O924" s="162"/>
      <c r="P924" s="162"/>
      <c r="Q924" s="162"/>
      <c r="R924" s="162"/>
      <c r="S924" s="162"/>
      <c r="T924" s="162"/>
      <c r="U924" s="162"/>
      <c r="V924" s="162"/>
      <c r="W924" s="162"/>
      <c r="X924" s="162"/>
      <c r="Y924" s="173"/>
      <c r="Z924" s="173"/>
      <c r="AA924" s="173"/>
      <c r="AB924" s="162"/>
    </row>
    <row r="925" spans="1:28" ht="15.75" x14ac:dyDescent="0.25">
      <c r="A925" s="162"/>
      <c r="B925" s="162"/>
      <c r="C925" s="162"/>
      <c r="D925" s="162"/>
      <c r="E925" s="162"/>
      <c r="F925" s="162"/>
      <c r="G925" s="162"/>
      <c r="H925" s="162"/>
      <c r="I925" s="162"/>
      <c r="J925" s="162"/>
      <c r="K925" s="162"/>
      <c r="L925" s="162"/>
      <c r="M925" s="162"/>
      <c r="N925" s="162"/>
      <c r="O925" s="162"/>
      <c r="P925" s="162"/>
      <c r="Q925" s="162"/>
      <c r="R925" s="162"/>
      <c r="S925" s="162"/>
      <c r="T925" s="162"/>
      <c r="U925" s="162"/>
      <c r="V925" s="162"/>
      <c r="W925" s="162"/>
      <c r="X925" s="162"/>
      <c r="Y925" s="173"/>
      <c r="Z925" s="173"/>
      <c r="AA925" s="173"/>
      <c r="AB925" s="162"/>
    </row>
    <row r="926" spans="1:28" ht="15.75" x14ac:dyDescent="0.25">
      <c r="A926" s="162"/>
      <c r="B926" s="162"/>
      <c r="C926" s="162"/>
      <c r="D926" s="162"/>
      <c r="E926" s="162"/>
      <c r="F926" s="162"/>
      <c r="G926" s="162"/>
      <c r="H926" s="162"/>
      <c r="I926" s="162"/>
      <c r="J926" s="162"/>
      <c r="K926" s="162"/>
      <c r="L926" s="162"/>
      <c r="M926" s="162"/>
      <c r="N926" s="162"/>
      <c r="O926" s="162"/>
      <c r="P926" s="162"/>
      <c r="Q926" s="162"/>
      <c r="R926" s="162"/>
      <c r="S926" s="162"/>
      <c r="T926" s="162"/>
      <c r="U926" s="162"/>
      <c r="V926" s="162"/>
      <c r="W926" s="162"/>
      <c r="X926" s="162"/>
      <c r="Y926" s="173"/>
      <c r="Z926" s="173"/>
      <c r="AA926" s="173"/>
      <c r="AB926" s="162"/>
    </row>
    <row r="927" spans="1:28" ht="15.75" x14ac:dyDescent="0.25">
      <c r="A927" s="162"/>
      <c r="B927" s="162"/>
      <c r="C927" s="162"/>
      <c r="D927" s="162"/>
      <c r="E927" s="162"/>
      <c r="F927" s="162"/>
      <c r="G927" s="162"/>
      <c r="H927" s="162"/>
      <c r="I927" s="162"/>
      <c r="J927" s="162"/>
      <c r="K927" s="162"/>
      <c r="L927" s="162"/>
      <c r="M927" s="162"/>
      <c r="N927" s="162"/>
      <c r="O927" s="162"/>
      <c r="P927" s="162"/>
      <c r="Q927" s="162"/>
      <c r="R927" s="162"/>
      <c r="S927" s="162"/>
      <c r="T927" s="162"/>
      <c r="U927" s="162"/>
      <c r="V927" s="162"/>
      <c r="W927" s="162"/>
      <c r="X927" s="162"/>
      <c r="Y927" s="173"/>
      <c r="Z927" s="173"/>
      <c r="AA927" s="173"/>
      <c r="AB927" s="162"/>
    </row>
    <row r="928" spans="1:28" ht="15.75" x14ac:dyDescent="0.25">
      <c r="A928" s="162"/>
      <c r="B928" s="162"/>
      <c r="C928" s="162"/>
      <c r="D928" s="162"/>
      <c r="E928" s="162"/>
      <c r="F928" s="162"/>
      <c r="G928" s="162"/>
      <c r="H928" s="162"/>
      <c r="I928" s="162"/>
      <c r="J928" s="162"/>
      <c r="K928" s="162"/>
      <c r="L928" s="162"/>
      <c r="M928" s="162"/>
      <c r="N928" s="162"/>
      <c r="O928" s="162"/>
      <c r="P928" s="162"/>
      <c r="Q928" s="162"/>
      <c r="R928" s="162"/>
      <c r="S928" s="162"/>
      <c r="T928" s="162"/>
      <c r="U928" s="162"/>
      <c r="V928" s="162"/>
      <c r="W928" s="162"/>
      <c r="X928" s="162"/>
      <c r="Y928" s="173"/>
      <c r="Z928" s="173"/>
      <c r="AA928" s="173"/>
      <c r="AB928" s="162"/>
    </row>
    <row r="929" spans="1:28" ht="15.75" x14ac:dyDescent="0.25">
      <c r="A929" s="162"/>
      <c r="B929" s="162"/>
      <c r="C929" s="162"/>
      <c r="D929" s="162"/>
      <c r="E929" s="162"/>
      <c r="F929" s="162"/>
      <c r="G929" s="162"/>
      <c r="H929" s="162"/>
      <c r="I929" s="162"/>
      <c r="J929" s="162"/>
      <c r="K929" s="162"/>
      <c r="L929" s="162"/>
      <c r="M929" s="162"/>
      <c r="N929" s="162"/>
      <c r="O929" s="162"/>
      <c r="P929" s="162"/>
      <c r="Q929" s="162"/>
      <c r="R929" s="162"/>
      <c r="S929" s="162"/>
      <c r="T929" s="162"/>
      <c r="U929" s="162"/>
      <c r="V929" s="162"/>
      <c r="W929" s="162"/>
      <c r="X929" s="162"/>
      <c r="Y929" s="173"/>
      <c r="Z929" s="173"/>
      <c r="AA929" s="173"/>
      <c r="AB929" s="162"/>
    </row>
    <row r="930" spans="1:28" ht="15.75" x14ac:dyDescent="0.25">
      <c r="A930" s="162"/>
      <c r="B930" s="162"/>
      <c r="C930" s="162"/>
      <c r="D930" s="162"/>
      <c r="E930" s="162"/>
      <c r="F930" s="162"/>
      <c r="G930" s="162"/>
      <c r="H930" s="162"/>
      <c r="I930" s="162"/>
      <c r="J930" s="162"/>
      <c r="K930" s="162"/>
      <c r="L930" s="162"/>
      <c r="M930" s="162"/>
      <c r="N930" s="162"/>
      <c r="O930" s="162"/>
      <c r="P930" s="162"/>
      <c r="Q930" s="162"/>
      <c r="R930" s="162"/>
      <c r="S930" s="162"/>
      <c r="T930" s="162"/>
      <c r="U930" s="162"/>
      <c r="V930" s="162"/>
      <c r="W930" s="162"/>
      <c r="X930" s="162"/>
      <c r="Y930" s="173"/>
      <c r="Z930" s="173"/>
      <c r="AA930" s="173"/>
      <c r="AB930" s="162"/>
    </row>
    <row r="931" spans="1:28" ht="15.75" x14ac:dyDescent="0.25">
      <c r="A931" s="162"/>
      <c r="B931" s="162"/>
      <c r="C931" s="162"/>
      <c r="D931" s="162"/>
      <c r="E931" s="162"/>
      <c r="F931" s="162"/>
      <c r="G931" s="162"/>
      <c r="H931" s="162"/>
      <c r="I931" s="162"/>
      <c r="J931" s="162"/>
      <c r="K931" s="162"/>
      <c r="L931" s="162"/>
      <c r="M931" s="162"/>
      <c r="N931" s="162"/>
      <c r="O931" s="162"/>
      <c r="P931" s="162"/>
      <c r="Q931" s="162"/>
      <c r="R931" s="162"/>
      <c r="S931" s="162"/>
      <c r="T931" s="162"/>
      <c r="U931" s="162"/>
      <c r="V931" s="162"/>
      <c r="W931" s="162"/>
      <c r="X931" s="162"/>
      <c r="Y931" s="173"/>
      <c r="Z931" s="173"/>
      <c r="AA931" s="173"/>
      <c r="AB931" s="162"/>
    </row>
    <row r="932" spans="1:28" ht="15.75" x14ac:dyDescent="0.25">
      <c r="A932" s="162"/>
      <c r="B932" s="162"/>
      <c r="C932" s="162"/>
      <c r="D932" s="162"/>
      <c r="E932" s="162"/>
      <c r="F932" s="162"/>
      <c r="G932" s="162"/>
      <c r="H932" s="162"/>
      <c r="I932" s="162"/>
      <c r="J932" s="162"/>
      <c r="K932" s="162"/>
      <c r="L932" s="162"/>
      <c r="M932" s="162"/>
      <c r="N932" s="162"/>
      <c r="O932" s="162"/>
      <c r="P932" s="162"/>
      <c r="Q932" s="162"/>
      <c r="R932" s="162"/>
      <c r="S932" s="162"/>
      <c r="T932" s="162"/>
      <c r="U932" s="162"/>
      <c r="V932" s="162"/>
      <c r="W932" s="162"/>
      <c r="X932" s="162"/>
      <c r="Y932" s="173"/>
      <c r="Z932" s="173"/>
      <c r="AA932" s="173"/>
      <c r="AB932" s="162"/>
    </row>
    <row r="933" spans="1:28" ht="15.75" x14ac:dyDescent="0.25">
      <c r="A933" s="162"/>
      <c r="B933" s="162"/>
      <c r="C933" s="162"/>
      <c r="D933" s="162"/>
      <c r="E933" s="162"/>
      <c r="F933" s="162"/>
      <c r="G933" s="162"/>
      <c r="H933" s="162"/>
      <c r="I933" s="162"/>
      <c r="J933" s="162"/>
      <c r="K933" s="162"/>
      <c r="L933" s="162"/>
      <c r="M933" s="162"/>
      <c r="N933" s="162"/>
      <c r="O933" s="162"/>
      <c r="P933" s="162"/>
      <c r="Q933" s="162"/>
      <c r="R933" s="162"/>
      <c r="S933" s="162"/>
      <c r="T933" s="162"/>
      <c r="U933" s="162"/>
      <c r="V933" s="162"/>
      <c r="W933" s="162"/>
      <c r="X933" s="162"/>
      <c r="Y933" s="173"/>
      <c r="Z933" s="173"/>
      <c r="AA933" s="173"/>
      <c r="AB933" s="162"/>
    </row>
    <row r="934" spans="1:28" ht="15.75" x14ac:dyDescent="0.25">
      <c r="A934" s="162"/>
      <c r="B934" s="162"/>
      <c r="C934" s="162"/>
      <c r="D934" s="162"/>
      <c r="E934" s="162"/>
      <c r="F934" s="162"/>
      <c r="G934" s="162"/>
      <c r="H934" s="162"/>
      <c r="I934" s="162"/>
      <c r="J934" s="162"/>
      <c r="K934" s="162"/>
      <c r="L934" s="162"/>
      <c r="M934" s="162"/>
      <c r="N934" s="162"/>
      <c r="O934" s="162"/>
      <c r="P934" s="162"/>
      <c r="Q934" s="162"/>
      <c r="R934" s="162"/>
      <c r="S934" s="162"/>
      <c r="T934" s="162"/>
      <c r="U934" s="162"/>
      <c r="V934" s="162"/>
      <c r="W934" s="162"/>
      <c r="X934" s="162"/>
      <c r="Y934" s="173"/>
      <c r="Z934" s="173"/>
      <c r="AA934" s="173"/>
      <c r="AB934" s="162"/>
    </row>
    <row r="935" spans="1:28" ht="15.75" x14ac:dyDescent="0.25">
      <c r="A935" s="162"/>
      <c r="B935" s="162"/>
      <c r="C935" s="162"/>
      <c r="D935" s="162"/>
      <c r="E935" s="162"/>
      <c r="F935" s="162"/>
      <c r="G935" s="162"/>
      <c r="H935" s="162"/>
      <c r="I935" s="162"/>
      <c r="J935" s="162"/>
      <c r="K935" s="162"/>
      <c r="L935" s="162"/>
      <c r="M935" s="162"/>
      <c r="N935" s="162"/>
      <c r="O935" s="162"/>
      <c r="P935" s="162"/>
      <c r="Q935" s="162"/>
      <c r="R935" s="162"/>
      <c r="S935" s="162"/>
      <c r="T935" s="162"/>
      <c r="U935" s="162"/>
      <c r="V935" s="162"/>
      <c r="W935" s="162"/>
      <c r="X935" s="162"/>
      <c r="Y935" s="173"/>
      <c r="Z935" s="173"/>
      <c r="AA935" s="173"/>
      <c r="AB935" s="162"/>
    </row>
    <row r="936" spans="1:28" ht="15.75" x14ac:dyDescent="0.25">
      <c r="A936" s="162"/>
      <c r="B936" s="162"/>
      <c r="C936" s="162"/>
      <c r="D936" s="162"/>
      <c r="E936" s="162"/>
      <c r="F936" s="162"/>
      <c r="G936" s="162"/>
      <c r="H936" s="162"/>
      <c r="I936" s="162"/>
      <c r="J936" s="162"/>
      <c r="K936" s="162"/>
      <c r="L936" s="162"/>
      <c r="M936" s="162"/>
      <c r="N936" s="162"/>
      <c r="O936" s="162"/>
      <c r="P936" s="162"/>
      <c r="Q936" s="162"/>
      <c r="R936" s="162"/>
      <c r="S936" s="162"/>
      <c r="T936" s="162"/>
      <c r="U936" s="162"/>
      <c r="V936" s="162"/>
      <c r="W936" s="162"/>
      <c r="X936" s="162"/>
      <c r="Y936" s="173"/>
      <c r="Z936" s="173"/>
      <c r="AA936" s="173"/>
      <c r="AB936" s="162"/>
    </row>
    <row r="937" spans="1:28" ht="15.75" x14ac:dyDescent="0.25">
      <c r="A937" s="162"/>
      <c r="B937" s="162"/>
      <c r="C937" s="162"/>
      <c r="D937" s="162"/>
      <c r="E937" s="162"/>
      <c r="F937" s="162"/>
      <c r="G937" s="162"/>
      <c r="H937" s="162"/>
      <c r="I937" s="162"/>
      <c r="J937" s="162"/>
      <c r="K937" s="162"/>
      <c r="L937" s="162"/>
      <c r="M937" s="162"/>
      <c r="N937" s="162"/>
      <c r="O937" s="162"/>
      <c r="P937" s="162"/>
      <c r="Q937" s="162"/>
      <c r="R937" s="162"/>
      <c r="S937" s="162"/>
      <c r="T937" s="162"/>
      <c r="U937" s="162"/>
      <c r="V937" s="162"/>
      <c r="W937" s="162"/>
      <c r="X937" s="162"/>
      <c r="Y937" s="173"/>
      <c r="Z937" s="173"/>
      <c r="AA937" s="173"/>
      <c r="AB937" s="162"/>
    </row>
    <row r="938" spans="1:28" ht="15.75" x14ac:dyDescent="0.25">
      <c r="A938" s="162"/>
      <c r="B938" s="162"/>
      <c r="C938" s="162"/>
      <c r="D938" s="162"/>
      <c r="E938" s="162"/>
      <c r="F938" s="162"/>
      <c r="G938" s="162"/>
      <c r="H938" s="162"/>
      <c r="I938" s="162"/>
      <c r="J938" s="162"/>
      <c r="K938" s="162"/>
      <c r="L938" s="162"/>
      <c r="M938" s="162"/>
      <c r="N938" s="162"/>
      <c r="O938" s="162"/>
      <c r="P938" s="162"/>
      <c r="Q938" s="162"/>
      <c r="R938" s="162"/>
      <c r="S938" s="162"/>
      <c r="T938" s="162"/>
      <c r="U938" s="162"/>
      <c r="V938" s="162"/>
      <c r="W938" s="162"/>
      <c r="X938" s="162"/>
      <c r="Y938" s="173"/>
      <c r="Z938" s="173"/>
      <c r="AA938" s="173"/>
      <c r="AB938" s="162"/>
    </row>
    <row r="939" spans="1:28" ht="15.75" x14ac:dyDescent="0.25">
      <c r="A939" s="162"/>
      <c r="B939" s="162"/>
      <c r="C939" s="162"/>
      <c r="D939" s="162"/>
      <c r="E939" s="162"/>
      <c r="F939" s="162"/>
      <c r="G939" s="162"/>
      <c r="H939" s="162"/>
      <c r="I939" s="162"/>
      <c r="J939" s="162"/>
      <c r="K939" s="162"/>
      <c r="L939" s="162"/>
      <c r="M939" s="162"/>
      <c r="N939" s="162"/>
      <c r="O939" s="162"/>
      <c r="P939" s="162"/>
      <c r="Q939" s="162"/>
      <c r="R939" s="162"/>
      <c r="S939" s="162"/>
      <c r="T939" s="162"/>
      <c r="U939" s="162"/>
      <c r="V939" s="162"/>
      <c r="W939" s="162"/>
      <c r="X939" s="162"/>
      <c r="Y939" s="173"/>
      <c r="Z939" s="173"/>
      <c r="AA939" s="173"/>
      <c r="AB939" s="162"/>
    </row>
    <row r="940" spans="1:28" ht="15.75" x14ac:dyDescent="0.25">
      <c r="A940" s="162"/>
      <c r="B940" s="162"/>
      <c r="C940" s="162"/>
      <c r="D940" s="162"/>
      <c r="E940" s="162"/>
      <c r="F940" s="162"/>
      <c r="G940" s="162"/>
      <c r="H940" s="162"/>
      <c r="I940" s="162"/>
      <c r="J940" s="162"/>
      <c r="K940" s="162"/>
      <c r="L940" s="162"/>
      <c r="M940" s="162"/>
      <c r="N940" s="162"/>
      <c r="O940" s="162"/>
      <c r="P940" s="162"/>
      <c r="Q940" s="162"/>
      <c r="R940" s="162"/>
      <c r="S940" s="162"/>
      <c r="T940" s="162"/>
      <c r="U940" s="162"/>
      <c r="V940" s="162"/>
      <c r="W940" s="162"/>
      <c r="X940" s="162"/>
      <c r="Y940" s="173"/>
      <c r="Z940" s="173"/>
      <c r="AA940" s="173"/>
      <c r="AB940" s="162"/>
    </row>
    <row r="941" spans="1:28" ht="15.75" x14ac:dyDescent="0.25">
      <c r="A941" s="162"/>
      <c r="B941" s="162"/>
      <c r="C941" s="162"/>
      <c r="D941" s="162"/>
      <c r="E941" s="162"/>
      <c r="F941" s="162"/>
      <c r="G941" s="162"/>
      <c r="H941" s="162"/>
      <c r="I941" s="162"/>
      <c r="J941" s="162"/>
      <c r="K941" s="162"/>
      <c r="L941" s="162"/>
      <c r="M941" s="162"/>
      <c r="N941" s="162"/>
      <c r="O941" s="162"/>
      <c r="P941" s="162"/>
      <c r="Q941" s="162"/>
      <c r="R941" s="162"/>
      <c r="S941" s="162"/>
      <c r="T941" s="162"/>
      <c r="U941" s="162"/>
      <c r="V941" s="162"/>
      <c r="W941" s="162"/>
      <c r="X941" s="162"/>
      <c r="Y941" s="173"/>
      <c r="Z941" s="173"/>
      <c r="AA941" s="173"/>
      <c r="AB941" s="162"/>
    </row>
    <row r="942" spans="1:28" ht="15.75" x14ac:dyDescent="0.25">
      <c r="A942" s="162"/>
      <c r="B942" s="162"/>
      <c r="C942" s="162"/>
      <c r="D942" s="162"/>
      <c r="E942" s="162"/>
      <c r="F942" s="162"/>
      <c r="G942" s="162"/>
      <c r="H942" s="162"/>
      <c r="I942" s="162"/>
      <c r="J942" s="162"/>
      <c r="K942" s="162"/>
      <c r="L942" s="162"/>
      <c r="M942" s="162"/>
      <c r="N942" s="162"/>
      <c r="O942" s="162"/>
      <c r="P942" s="162"/>
      <c r="Q942" s="162"/>
      <c r="R942" s="162"/>
      <c r="S942" s="162"/>
      <c r="T942" s="162"/>
      <c r="U942" s="162"/>
      <c r="V942" s="162"/>
      <c r="W942" s="162"/>
      <c r="X942" s="162"/>
      <c r="Y942" s="173"/>
      <c r="Z942" s="173"/>
      <c r="AA942" s="173"/>
      <c r="AB942" s="162"/>
    </row>
    <row r="943" spans="1:28" ht="15.75" x14ac:dyDescent="0.25">
      <c r="A943" s="162"/>
      <c r="B943" s="162"/>
      <c r="C943" s="162"/>
      <c r="D943" s="162"/>
      <c r="E943" s="162"/>
      <c r="F943" s="162"/>
      <c r="G943" s="162"/>
      <c r="H943" s="162"/>
      <c r="I943" s="162"/>
      <c r="J943" s="162"/>
      <c r="K943" s="162"/>
      <c r="L943" s="162"/>
      <c r="M943" s="162"/>
      <c r="N943" s="162"/>
      <c r="O943" s="162"/>
      <c r="P943" s="162"/>
      <c r="Q943" s="162"/>
      <c r="R943" s="162"/>
      <c r="S943" s="162"/>
      <c r="T943" s="162"/>
      <c r="U943" s="162"/>
      <c r="V943" s="162"/>
      <c r="W943" s="162"/>
      <c r="X943" s="162"/>
      <c r="Y943" s="173"/>
      <c r="Z943" s="173"/>
      <c r="AA943" s="173"/>
      <c r="AB943" s="162"/>
    </row>
    <row r="944" spans="1:28" ht="15.75" x14ac:dyDescent="0.25">
      <c r="A944" s="162"/>
      <c r="B944" s="162"/>
      <c r="C944" s="162"/>
      <c r="D944" s="162"/>
      <c r="E944" s="162"/>
      <c r="F944" s="162"/>
      <c r="G944" s="162"/>
      <c r="H944" s="162"/>
      <c r="I944" s="162"/>
      <c r="J944" s="162"/>
      <c r="K944" s="162"/>
      <c r="L944" s="162"/>
      <c r="M944" s="162"/>
      <c r="N944" s="162"/>
      <c r="O944" s="162"/>
      <c r="P944" s="162"/>
      <c r="Q944" s="162"/>
      <c r="R944" s="162"/>
      <c r="S944" s="162"/>
      <c r="T944" s="162"/>
      <c r="U944" s="162"/>
      <c r="V944" s="162"/>
      <c r="W944" s="162"/>
      <c r="X944" s="162"/>
      <c r="Y944" s="173"/>
      <c r="Z944" s="173"/>
      <c r="AA944" s="173"/>
      <c r="AB944" s="162"/>
    </row>
    <row r="945" spans="1:28" ht="15.75" x14ac:dyDescent="0.25">
      <c r="A945" s="162"/>
      <c r="B945" s="162"/>
      <c r="C945" s="162"/>
      <c r="D945" s="162"/>
      <c r="E945" s="162"/>
      <c r="F945" s="162"/>
      <c r="G945" s="162"/>
      <c r="H945" s="162"/>
      <c r="I945" s="162"/>
      <c r="J945" s="162"/>
      <c r="K945" s="162"/>
      <c r="L945" s="162"/>
      <c r="M945" s="162"/>
      <c r="N945" s="162"/>
      <c r="O945" s="162"/>
      <c r="P945" s="162"/>
      <c r="Q945" s="162"/>
      <c r="R945" s="162"/>
      <c r="S945" s="162"/>
      <c r="T945" s="162"/>
      <c r="U945" s="162"/>
      <c r="V945" s="162"/>
      <c r="W945" s="162"/>
      <c r="X945" s="162"/>
      <c r="Y945" s="173"/>
      <c r="Z945" s="173"/>
      <c r="AA945" s="173"/>
      <c r="AB945" s="162"/>
    </row>
    <row r="946" spans="1:28" ht="15.75" x14ac:dyDescent="0.25">
      <c r="A946" s="162"/>
      <c r="B946" s="162"/>
      <c r="C946" s="162"/>
      <c r="D946" s="162"/>
      <c r="E946" s="162"/>
      <c r="F946" s="162"/>
      <c r="G946" s="162"/>
      <c r="H946" s="162"/>
      <c r="I946" s="162"/>
      <c r="J946" s="162"/>
      <c r="K946" s="162"/>
      <c r="L946" s="162"/>
      <c r="M946" s="162"/>
      <c r="N946" s="162"/>
      <c r="O946" s="162"/>
      <c r="P946" s="162"/>
      <c r="Q946" s="162"/>
      <c r="R946" s="162"/>
      <c r="S946" s="162"/>
      <c r="T946" s="162"/>
      <c r="U946" s="162"/>
      <c r="V946" s="162"/>
      <c r="W946" s="162"/>
      <c r="X946" s="162"/>
      <c r="Y946" s="173"/>
      <c r="Z946" s="173"/>
      <c r="AA946" s="173"/>
      <c r="AB946" s="162"/>
    </row>
    <row r="947" spans="1:28" ht="15.75" x14ac:dyDescent="0.25">
      <c r="A947" s="162"/>
      <c r="B947" s="162"/>
      <c r="C947" s="162"/>
      <c r="D947" s="162"/>
      <c r="E947" s="162"/>
      <c r="F947" s="162"/>
      <c r="G947" s="162"/>
      <c r="H947" s="162"/>
      <c r="I947" s="162"/>
      <c r="J947" s="162"/>
      <c r="K947" s="162"/>
      <c r="L947" s="162"/>
      <c r="M947" s="162"/>
      <c r="N947" s="162"/>
      <c r="O947" s="162"/>
      <c r="P947" s="162"/>
      <c r="Q947" s="162"/>
      <c r="R947" s="162"/>
      <c r="S947" s="162"/>
      <c r="T947" s="162"/>
      <c r="U947" s="162"/>
      <c r="V947" s="162"/>
      <c r="W947" s="162"/>
      <c r="X947" s="162"/>
      <c r="Y947" s="173"/>
      <c r="Z947" s="173"/>
      <c r="AA947" s="173"/>
      <c r="AB947" s="162"/>
    </row>
    <row r="948" spans="1:28" ht="15.75" x14ac:dyDescent="0.25">
      <c r="A948" s="162"/>
      <c r="B948" s="162"/>
      <c r="C948" s="162"/>
      <c r="D948" s="162"/>
      <c r="E948" s="162"/>
      <c r="F948" s="162"/>
      <c r="G948" s="162"/>
      <c r="H948" s="162"/>
      <c r="I948" s="162"/>
      <c r="J948" s="162"/>
      <c r="K948" s="162"/>
      <c r="L948" s="162"/>
      <c r="M948" s="162"/>
      <c r="N948" s="162"/>
      <c r="O948" s="162"/>
      <c r="P948" s="162"/>
      <c r="Q948" s="162"/>
      <c r="R948" s="162"/>
      <c r="S948" s="162"/>
      <c r="T948" s="162"/>
      <c r="U948" s="162"/>
      <c r="V948" s="162"/>
      <c r="W948" s="162"/>
      <c r="X948" s="162"/>
      <c r="Y948" s="173"/>
      <c r="Z948" s="173"/>
      <c r="AA948" s="173"/>
      <c r="AB948" s="162"/>
    </row>
    <row r="949" spans="1:28" ht="15.75" x14ac:dyDescent="0.25">
      <c r="A949" s="162"/>
      <c r="B949" s="162"/>
      <c r="C949" s="162"/>
      <c r="D949" s="162"/>
      <c r="E949" s="162"/>
      <c r="F949" s="162"/>
      <c r="G949" s="162"/>
      <c r="H949" s="162"/>
      <c r="I949" s="162"/>
      <c r="J949" s="162"/>
      <c r="K949" s="162"/>
      <c r="L949" s="162"/>
      <c r="M949" s="162"/>
      <c r="N949" s="162"/>
      <c r="O949" s="162"/>
      <c r="P949" s="162"/>
      <c r="Q949" s="162"/>
      <c r="R949" s="162"/>
      <c r="S949" s="162"/>
      <c r="T949" s="162"/>
      <c r="U949" s="162"/>
      <c r="V949" s="162"/>
      <c r="W949" s="162"/>
      <c r="X949" s="162"/>
      <c r="Y949" s="173"/>
      <c r="Z949" s="173"/>
      <c r="AA949" s="173"/>
      <c r="AB949" s="162"/>
    </row>
    <row r="950" spans="1:28" ht="15.75" x14ac:dyDescent="0.25">
      <c r="A950" s="162"/>
      <c r="B950" s="162"/>
      <c r="C950" s="162"/>
      <c r="D950" s="162"/>
      <c r="E950" s="162"/>
      <c r="F950" s="162"/>
      <c r="G950" s="162"/>
      <c r="H950" s="162"/>
      <c r="I950" s="162"/>
      <c r="J950" s="162"/>
      <c r="K950" s="162"/>
      <c r="L950" s="162"/>
      <c r="M950" s="162"/>
      <c r="N950" s="162"/>
      <c r="O950" s="162"/>
      <c r="P950" s="162"/>
      <c r="Q950" s="162"/>
      <c r="R950" s="162"/>
      <c r="S950" s="162"/>
      <c r="T950" s="162"/>
      <c r="U950" s="162"/>
      <c r="V950" s="162"/>
      <c r="W950" s="162"/>
      <c r="X950" s="162"/>
      <c r="Y950" s="173"/>
      <c r="Z950" s="173"/>
      <c r="AA950" s="173"/>
      <c r="AB950" s="162"/>
    </row>
    <row r="951" spans="1:28" ht="15.75" x14ac:dyDescent="0.25">
      <c r="A951" s="162"/>
      <c r="B951" s="162"/>
      <c r="C951" s="162"/>
      <c r="D951" s="162"/>
      <c r="E951" s="162"/>
      <c r="F951" s="162"/>
      <c r="G951" s="162"/>
      <c r="H951" s="162"/>
      <c r="I951" s="162"/>
      <c r="J951" s="162"/>
      <c r="K951" s="162"/>
      <c r="L951" s="162"/>
      <c r="M951" s="162"/>
      <c r="N951" s="162"/>
      <c r="O951" s="162"/>
      <c r="P951" s="162"/>
      <c r="Q951" s="162"/>
      <c r="R951" s="162"/>
      <c r="S951" s="162"/>
      <c r="T951" s="162"/>
      <c r="U951" s="162"/>
      <c r="V951" s="162"/>
      <c r="W951" s="162"/>
      <c r="X951" s="162"/>
      <c r="Y951" s="173"/>
      <c r="Z951" s="173"/>
      <c r="AA951" s="173"/>
      <c r="AB951" s="162"/>
    </row>
    <row r="952" spans="1:28" ht="15.75" x14ac:dyDescent="0.25">
      <c r="A952" s="162"/>
      <c r="B952" s="162"/>
      <c r="C952" s="162"/>
      <c r="D952" s="162"/>
      <c r="E952" s="162"/>
      <c r="F952" s="162"/>
      <c r="G952" s="162"/>
      <c r="H952" s="162"/>
      <c r="I952" s="162"/>
      <c r="J952" s="162"/>
      <c r="K952" s="162"/>
      <c r="L952" s="162"/>
      <c r="M952" s="162"/>
      <c r="N952" s="162"/>
      <c r="O952" s="162"/>
      <c r="P952" s="162"/>
      <c r="Q952" s="162"/>
      <c r="R952" s="162"/>
      <c r="S952" s="162"/>
      <c r="T952" s="162"/>
      <c r="U952" s="162"/>
      <c r="V952" s="162"/>
      <c r="W952" s="162"/>
      <c r="X952" s="162"/>
      <c r="Y952" s="173"/>
      <c r="Z952" s="173"/>
      <c r="AA952" s="173"/>
      <c r="AB952" s="162"/>
    </row>
    <row r="953" spans="1:28" ht="15.75" x14ac:dyDescent="0.25">
      <c r="A953" s="162"/>
      <c r="B953" s="162"/>
      <c r="C953" s="162"/>
      <c r="D953" s="162"/>
      <c r="E953" s="162"/>
      <c r="F953" s="162"/>
      <c r="G953" s="162"/>
      <c r="H953" s="162"/>
      <c r="I953" s="162"/>
      <c r="J953" s="162"/>
      <c r="K953" s="162"/>
      <c r="L953" s="162"/>
      <c r="M953" s="162"/>
      <c r="N953" s="162"/>
      <c r="O953" s="162"/>
      <c r="P953" s="162"/>
      <c r="Q953" s="162"/>
      <c r="R953" s="162"/>
      <c r="S953" s="162"/>
      <c r="T953" s="162"/>
      <c r="U953" s="162"/>
      <c r="V953" s="162"/>
      <c r="W953" s="162"/>
      <c r="X953" s="162"/>
      <c r="Y953" s="173"/>
      <c r="Z953" s="173"/>
      <c r="AA953" s="173"/>
      <c r="AB953" s="162"/>
    </row>
    <row r="954" spans="1:28" ht="15.75" x14ac:dyDescent="0.25">
      <c r="A954" s="162"/>
      <c r="B954" s="162"/>
      <c r="C954" s="162"/>
      <c r="D954" s="162"/>
      <c r="E954" s="162"/>
      <c r="F954" s="162"/>
      <c r="G954" s="162"/>
      <c r="H954" s="162"/>
      <c r="I954" s="162"/>
      <c r="J954" s="162"/>
      <c r="K954" s="162"/>
      <c r="L954" s="162"/>
      <c r="M954" s="162"/>
      <c r="N954" s="162"/>
      <c r="O954" s="162"/>
      <c r="P954" s="162"/>
      <c r="Q954" s="162"/>
      <c r="R954" s="162"/>
      <c r="S954" s="162"/>
      <c r="T954" s="162"/>
      <c r="U954" s="162"/>
      <c r="V954" s="162"/>
      <c r="W954" s="162"/>
      <c r="X954" s="162"/>
      <c r="Y954" s="173"/>
      <c r="Z954" s="173"/>
      <c r="AA954" s="173"/>
      <c r="AB954" s="162"/>
    </row>
    <row r="955" spans="1:28" ht="15.75" x14ac:dyDescent="0.25">
      <c r="A955" s="162"/>
      <c r="B955" s="162"/>
      <c r="C955" s="162"/>
      <c r="D955" s="162"/>
      <c r="E955" s="162"/>
      <c r="F955" s="162"/>
      <c r="G955" s="162"/>
      <c r="H955" s="162"/>
      <c r="I955" s="162"/>
      <c r="J955" s="162"/>
      <c r="K955" s="162"/>
      <c r="L955" s="162"/>
      <c r="M955" s="162"/>
      <c r="N955" s="162"/>
      <c r="O955" s="162"/>
      <c r="P955" s="162"/>
      <c r="Q955" s="162"/>
      <c r="R955" s="162"/>
      <c r="S955" s="162"/>
      <c r="T955" s="162"/>
      <c r="U955" s="162"/>
      <c r="V955" s="162"/>
      <c r="W955" s="162"/>
      <c r="X955" s="162"/>
      <c r="Y955" s="173"/>
      <c r="Z955" s="173"/>
      <c r="AA955" s="173"/>
      <c r="AB955" s="162"/>
    </row>
    <row r="956" spans="1:28" ht="15.75" x14ac:dyDescent="0.25">
      <c r="A956" s="162"/>
      <c r="B956" s="162"/>
      <c r="C956" s="162"/>
      <c r="D956" s="162"/>
      <c r="E956" s="162"/>
      <c r="F956" s="162"/>
      <c r="G956" s="162"/>
      <c r="H956" s="162"/>
      <c r="I956" s="162"/>
      <c r="J956" s="162"/>
      <c r="K956" s="162"/>
      <c r="L956" s="162"/>
      <c r="M956" s="162"/>
      <c r="N956" s="162"/>
      <c r="O956" s="162"/>
      <c r="P956" s="162"/>
      <c r="Q956" s="162"/>
      <c r="R956" s="162"/>
      <c r="S956" s="162"/>
      <c r="T956" s="162"/>
      <c r="U956" s="162"/>
      <c r="V956" s="162"/>
      <c r="W956" s="162"/>
      <c r="X956" s="162"/>
      <c r="Y956" s="173"/>
      <c r="Z956" s="173"/>
      <c r="AA956" s="173"/>
      <c r="AB956" s="162"/>
    </row>
    <row r="957" spans="1:28" ht="15.75" x14ac:dyDescent="0.25">
      <c r="A957" s="162"/>
      <c r="B957" s="162"/>
      <c r="C957" s="162"/>
      <c r="D957" s="162"/>
      <c r="E957" s="162"/>
      <c r="F957" s="162"/>
      <c r="G957" s="162"/>
      <c r="H957" s="162"/>
      <c r="I957" s="162"/>
      <c r="J957" s="162"/>
      <c r="K957" s="162"/>
      <c r="L957" s="162"/>
      <c r="M957" s="162"/>
      <c r="N957" s="162"/>
      <c r="O957" s="162"/>
      <c r="P957" s="162"/>
      <c r="Q957" s="162"/>
      <c r="R957" s="162"/>
      <c r="S957" s="162"/>
      <c r="T957" s="162"/>
      <c r="U957" s="162"/>
      <c r="V957" s="162"/>
      <c r="W957" s="162"/>
      <c r="X957" s="162"/>
      <c r="Y957" s="173"/>
      <c r="Z957" s="173"/>
      <c r="AA957" s="173"/>
      <c r="AB957" s="162"/>
    </row>
    <row r="958" spans="1:28" ht="15.75" x14ac:dyDescent="0.25">
      <c r="A958" s="162"/>
      <c r="B958" s="162"/>
      <c r="C958" s="162"/>
      <c r="D958" s="162"/>
      <c r="E958" s="162"/>
      <c r="F958" s="162"/>
      <c r="G958" s="162"/>
      <c r="H958" s="162"/>
      <c r="I958" s="162"/>
      <c r="J958" s="162"/>
      <c r="K958" s="162"/>
      <c r="L958" s="162"/>
      <c r="M958" s="162"/>
      <c r="N958" s="162"/>
      <c r="O958" s="162"/>
      <c r="P958" s="162"/>
      <c r="Q958" s="162"/>
      <c r="R958" s="162"/>
      <c r="S958" s="162"/>
      <c r="T958" s="162"/>
      <c r="U958" s="162"/>
      <c r="V958" s="162"/>
      <c r="W958" s="162"/>
      <c r="X958" s="162"/>
      <c r="Y958" s="173"/>
      <c r="Z958" s="173"/>
      <c r="AA958" s="173"/>
      <c r="AB958" s="162"/>
    </row>
    <row r="959" spans="1:28" ht="15.75" x14ac:dyDescent="0.25">
      <c r="A959" s="162"/>
      <c r="B959" s="162"/>
      <c r="C959" s="162"/>
      <c r="D959" s="162"/>
      <c r="E959" s="162"/>
      <c r="F959" s="162"/>
      <c r="G959" s="162"/>
      <c r="H959" s="162"/>
      <c r="I959" s="162"/>
      <c r="J959" s="162"/>
      <c r="K959" s="162"/>
      <c r="L959" s="162"/>
      <c r="M959" s="162"/>
      <c r="N959" s="162"/>
      <c r="O959" s="162"/>
      <c r="P959" s="162"/>
      <c r="Q959" s="162"/>
      <c r="R959" s="162"/>
      <c r="S959" s="162"/>
      <c r="T959" s="162"/>
      <c r="U959" s="162"/>
      <c r="V959" s="162"/>
      <c r="W959" s="162"/>
      <c r="X959" s="162"/>
      <c r="Y959" s="173"/>
      <c r="Z959" s="173"/>
      <c r="AA959" s="173"/>
      <c r="AB959" s="162"/>
    </row>
    <row r="960" spans="1:28" ht="15.75" x14ac:dyDescent="0.25">
      <c r="A960" s="162"/>
      <c r="B960" s="162"/>
      <c r="C960" s="162"/>
      <c r="D960" s="162"/>
      <c r="E960" s="162"/>
      <c r="F960" s="162"/>
      <c r="G960" s="162"/>
      <c r="H960" s="162"/>
      <c r="I960" s="162"/>
      <c r="J960" s="162"/>
      <c r="K960" s="162"/>
      <c r="L960" s="162"/>
      <c r="M960" s="162"/>
      <c r="N960" s="162"/>
      <c r="O960" s="162"/>
      <c r="P960" s="162"/>
      <c r="Q960" s="162"/>
      <c r="R960" s="162"/>
      <c r="S960" s="162"/>
      <c r="T960" s="162"/>
      <c r="U960" s="162"/>
      <c r="V960" s="162"/>
      <c r="W960" s="162"/>
      <c r="X960" s="162"/>
      <c r="Y960" s="173"/>
      <c r="Z960" s="173"/>
      <c r="AA960" s="173"/>
      <c r="AB960" s="162"/>
    </row>
    <row r="961" spans="1:28" ht="15.75" x14ac:dyDescent="0.25">
      <c r="A961" s="162"/>
      <c r="B961" s="162"/>
      <c r="C961" s="162"/>
      <c r="D961" s="162"/>
      <c r="E961" s="162"/>
      <c r="F961" s="162"/>
      <c r="G961" s="162"/>
      <c r="H961" s="162"/>
      <c r="I961" s="162"/>
      <c r="J961" s="162"/>
      <c r="K961" s="162"/>
      <c r="L961" s="162"/>
      <c r="M961" s="162"/>
      <c r="N961" s="162"/>
      <c r="O961" s="162"/>
      <c r="P961" s="162"/>
      <c r="Q961" s="162"/>
      <c r="R961" s="162"/>
      <c r="S961" s="162"/>
      <c r="T961" s="162"/>
      <c r="U961" s="162"/>
      <c r="V961" s="162"/>
      <c r="W961" s="162"/>
      <c r="X961" s="162"/>
      <c r="Y961" s="173"/>
      <c r="Z961" s="173"/>
      <c r="AA961" s="173"/>
      <c r="AB961" s="162"/>
    </row>
    <row r="962" spans="1:28" ht="15.75" x14ac:dyDescent="0.25">
      <c r="A962" s="162"/>
      <c r="B962" s="162"/>
      <c r="C962" s="162"/>
      <c r="D962" s="162"/>
      <c r="E962" s="162"/>
      <c r="F962" s="162"/>
      <c r="G962" s="162"/>
      <c r="H962" s="162"/>
      <c r="I962" s="162"/>
      <c r="J962" s="162"/>
      <c r="K962" s="162"/>
      <c r="L962" s="162"/>
      <c r="M962" s="162"/>
      <c r="N962" s="162"/>
      <c r="O962" s="162"/>
      <c r="P962" s="162"/>
      <c r="Q962" s="162"/>
      <c r="R962" s="162"/>
      <c r="S962" s="162"/>
      <c r="T962" s="162"/>
      <c r="U962" s="162"/>
      <c r="V962" s="162"/>
      <c r="W962" s="162"/>
      <c r="X962" s="162"/>
      <c r="Y962" s="173"/>
      <c r="Z962" s="173"/>
      <c r="AA962" s="173"/>
      <c r="AB962" s="162"/>
    </row>
    <row r="963" spans="1:28" ht="15.75" x14ac:dyDescent="0.25">
      <c r="A963" s="162"/>
      <c r="B963" s="162"/>
      <c r="C963" s="162"/>
      <c r="D963" s="162"/>
      <c r="E963" s="162"/>
      <c r="F963" s="162"/>
      <c r="G963" s="162"/>
      <c r="H963" s="162"/>
      <c r="I963" s="162"/>
      <c r="J963" s="162"/>
      <c r="K963" s="162"/>
      <c r="L963" s="162"/>
      <c r="M963" s="162"/>
      <c r="N963" s="162"/>
      <c r="O963" s="162"/>
      <c r="P963" s="162"/>
      <c r="Q963" s="162"/>
      <c r="R963" s="162"/>
      <c r="S963" s="162"/>
      <c r="T963" s="162"/>
      <c r="U963" s="162"/>
      <c r="V963" s="162"/>
      <c r="W963" s="162"/>
      <c r="X963" s="162"/>
      <c r="Y963" s="173"/>
      <c r="Z963" s="173"/>
      <c r="AA963" s="173"/>
      <c r="AB963" s="162"/>
    </row>
    <row r="964" spans="1:28" ht="15.75" x14ac:dyDescent="0.25">
      <c r="A964" s="162"/>
      <c r="B964" s="162"/>
      <c r="C964" s="162"/>
      <c r="D964" s="162"/>
      <c r="E964" s="162"/>
      <c r="F964" s="162"/>
      <c r="G964" s="162"/>
      <c r="H964" s="162"/>
      <c r="I964" s="162"/>
      <c r="J964" s="162"/>
      <c r="K964" s="162"/>
      <c r="L964" s="162"/>
      <c r="M964" s="162"/>
      <c r="N964" s="162"/>
      <c r="O964" s="162"/>
      <c r="P964" s="162"/>
      <c r="Q964" s="162"/>
      <c r="R964" s="162"/>
      <c r="S964" s="162"/>
      <c r="T964" s="162"/>
      <c r="U964" s="162"/>
      <c r="V964" s="162"/>
      <c r="W964" s="162"/>
      <c r="X964" s="162"/>
      <c r="Y964" s="173"/>
      <c r="Z964" s="173"/>
      <c r="AA964" s="173"/>
      <c r="AB964" s="162"/>
    </row>
    <row r="965" spans="1:28" ht="15.75" x14ac:dyDescent="0.25">
      <c r="A965" s="162"/>
      <c r="B965" s="162"/>
      <c r="C965" s="162"/>
      <c r="D965" s="162"/>
      <c r="E965" s="162"/>
      <c r="F965" s="162"/>
      <c r="G965" s="162"/>
      <c r="H965" s="162"/>
      <c r="I965" s="162"/>
      <c r="J965" s="162"/>
      <c r="K965" s="162"/>
      <c r="L965" s="162"/>
      <c r="M965" s="162"/>
      <c r="N965" s="162"/>
      <c r="O965" s="162"/>
      <c r="P965" s="162"/>
      <c r="Q965" s="162"/>
      <c r="R965" s="162"/>
      <c r="S965" s="162"/>
      <c r="T965" s="162"/>
      <c r="U965" s="162"/>
      <c r="V965" s="162"/>
      <c r="W965" s="162"/>
      <c r="X965" s="162"/>
      <c r="Y965" s="173"/>
      <c r="Z965" s="173"/>
      <c r="AA965" s="173"/>
      <c r="AB965" s="162"/>
    </row>
    <row r="966" spans="1:28" ht="15.75" x14ac:dyDescent="0.25">
      <c r="A966" s="162"/>
      <c r="B966" s="162"/>
      <c r="C966" s="162"/>
      <c r="D966" s="162"/>
      <c r="E966" s="162"/>
      <c r="F966" s="162"/>
      <c r="G966" s="162"/>
      <c r="H966" s="162"/>
      <c r="I966" s="162"/>
      <c r="J966" s="162"/>
      <c r="K966" s="162"/>
      <c r="L966" s="162"/>
      <c r="M966" s="162"/>
      <c r="N966" s="162"/>
      <c r="O966" s="162"/>
      <c r="P966" s="162"/>
      <c r="Q966" s="162"/>
      <c r="R966" s="162"/>
      <c r="S966" s="162"/>
      <c r="T966" s="162"/>
      <c r="U966" s="162"/>
      <c r="V966" s="162"/>
      <c r="W966" s="162"/>
      <c r="X966" s="162"/>
      <c r="Y966" s="173"/>
      <c r="Z966" s="173"/>
      <c r="AA966" s="173"/>
      <c r="AB966" s="162"/>
    </row>
    <row r="967" spans="1:28" ht="15.75" x14ac:dyDescent="0.25">
      <c r="A967" s="162"/>
      <c r="B967" s="162"/>
      <c r="C967" s="162"/>
      <c r="D967" s="162"/>
      <c r="E967" s="162"/>
      <c r="F967" s="162"/>
      <c r="G967" s="162"/>
      <c r="H967" s="162"/>
      <c r="I967" s="162"/>
      <c r="J967" s="162"/>
      <c r="K967" s="162"/>
      <c r="L967" s="162"/>
      <c r="M967" s="162"/>
      <c r="N967" s="162"/>
      <c r="O967" s="162"/>
      <c r="P967" s="162"/>
      <c r="Q967" s="162"/>
      <c r="R967" s="162"/>
      <c r="S967" s="162"/>
      <c r="T967" s="162"/>
      <c r="U967" s="162"/>
      <c r="V967" s="162"/>
      <c r="W967" s="162"/>
      <c r="X967" s="162"/>
      <c r="Y967" s="173"/>
      <c r="Z967" s="173"/>
      <c r="AA967" s="173"/>
      <c r="AB967" s="162"/>
    </row>
    <row r="968" spans="1:28" ht="15.75" x14ac:dyDescent="0.25">
      <c r="A968" s="162"/>
      <c r="B968" s="162"/>
      <c r="C968" s="162"/>
      <c r="D968" s="162"/>
      <c r="E968" s="162"/>
      <c r="F968" s="162"/>
      <c r="G968" s="162"/>
      <c r="H968" s="162"/>
      <c r="I968" s="162"/>
      <c r="J968" s="162"/>
      <c r="K968" s="162"/>
      <c r="L968" s="162"/>
      <c r="M968" s="162"/>
      <c r="N968" s="162"/>
      <c r="O968" s="162"/>
      <c r="P968" s="162"/>
      <c r="Q968" s="162"/>
      <c r="R968" s="162"/>
      <c r="S968" s="162"/>
      <c r="T968" s="162"/>
      <c r="U968" s="162"/>
      <c r="V968" s="162"/>
      <c r="W968" s="162"/>
      <c r="X968" s="162"/>
      <c r="Y968" s="173"/>
      <c r="Z968" s="173"/>
      <c r="AA968" s="173"/>
      <c r="AB968" s="162"/>
    </row>
    <row r="969" spans="1:28" ht="15.75" x14ac:dyDescent="0.25"/>
    <row r="970" spans="1:28" ht="15.75" x14ac:dyDescent="0.25"/>
    <row r="971" spans="1:28" ht="15.75" x14ac:dyDescent="0.25"/>
    <row r="972" spans="1:28" ht="15.75" x14ac:dyDescent="0.25"/>
    <row r="973" spans="1:28" ht="15.75" x14ac:dyDescent="0.25"/>
    <row r="974" spans="1:28" ht="15.75" x14ac:dyDescent="0.25"/>
    <row r="975" spans="1:28" ht="15.75" x14ac:dyDescent="0.25"/>
    <row r="976" spans="1:28" ht="15.75" x14ac:dyDescent="0.25"/>
  </sheetData>
  <mergeCells count="6">
    <mergeCell ref="E2:E4"/>
    <mergeCell ref="D36:I36"/>
    <mergeCell ref="P6:R6"/>
    <mergeCell ref="H6:O6"/>
    <mergeCell ref="D20:I20"/>
    <mergeCell ref="D29:I2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316C-D252-4B49-BA41-9428F56050E4}">
  <dimension ref="A1:X29"/>
  <sheetViews>
    <sheetView workbookViewId="0">
      <selection activeCell="M18" sqref="M18"/>
    </sheetView>
  </sheetViews>
  <sheetFormatPr baseColWidth="10" defaultRowHeight="15" x14ac:dyDescent="0.25"/>
  <cols>
    <col min="1" max="1" width="2.28515625" style="244" customWidth="1"/>
    <col min="2" max="2" width="5.7109375" style="128" customWidth="1"/>
    <col min="3" max="3" width="7" style="128" customWidth="1"/>
    <col min="4" max="24" width="8" style="128" customWidth="1"/>
    <col min="25" max="16384" width="11.42578125" style="128"/>
  </cols>
  <sheetData>
    <row r="1" spans="1:24" s="244" customFormat="1" x14ac:dyDescent="0.25"/>
    <row r="3" spans="1:24" ht="42.75" x14ac:dyDescent="0.8">
      <c r="F3" s="290" t="s">
        <v>144</v>
      </c>
      <c r="H3" s="289" t="s">
        <v>184</v>
      </c>
    </row>
    <row r="6" spans="1:24" ht="15.75" customHeight="1" x14ac:dyDescent="0.25"/>
    <row r="8" spans="1:24" s="297" customFormat="1" x14ac:dyDescent="0.25">
      <c r="A8" s="296"/>
      <c r="C8" s="294">
        <v>45170</v>
      </c>
      <c r="D8" s="294">
        <v>45200</v>
      </c>
      <c r="E8" s="294">
        <v>45231</v>
      </c>
      <c r="F8" s="294">
        <v>45261</v>
      </c>
      <c r="G8" s="347">
        <v>45292</v>
      </c>
      <c r="H8" s="347">
        <v>45323</v>
      </c>
      <c r="I8" s="347">
        <v>45352</v>
      </c>
      <c r="J8" s="347">
        <v>45383</v>
      </c>
      <c r="K8" s="347">
        <v>45413</v>
      </c>
      <c r="L8" s="347">
        <v>45444</v>
      </c>
      <c r="M8" s="347">
        <v>45474</v>
      </c>
      <c r="N8" s="347">
        <v>45505</v>
      </c>
      <c r="O8" s="347">
        <v>45536</v>
      </c>
      <c r="P8" s="347">
        <v>45566</v>
      </c>
      <c r="Q8" s="347">
        <v>45597</v>
      </c>
      <c r="R8" s="347">
        <v>45627</v>
      </c>
      <c r="S8" s="293">
        <v>45658</v>
      </c>
      <c r="T8" s="293">
        <v>45689</v>
      </c>
      <c r="U8" s="293">
        <v>45717</v>
      </c>
      <c r="V8" s="293">
        <v>45748</v>
      </c>
      <c r="W8" s="293">
        <v>45778</v>
      </c>
      <c r="X8" s="293">
        <v>45809</v>
      </c>
    </row>
    <row r="9" spans="1:24" ht="1.5" customHeight="1" x14ac:dyDescent="0.25"/>
    <row r="10" spans="1:24" x14ac:dyDescent="0.25">
      <c r="C10" s="291"/>
      <c r="D10" s="291"/>
      <c r="E10" s="291"/>
      <c r="F10" s="291"/>
      <c r="G10" s="291"/>
      <c r="H10" s="291"/>
      <c r="I10" s="291"/>
      <c r="J10" s="291"/>
      <c r="K10" s="291"/>
      <c r="L10" s="291"/>
      <c r="M10" s="291"/>
      <c r="N10" s="291"/>
      <c r="O10" s="291"/>
      <c r="P10" s="291"/>
      <c r="Q10" s="291"/>
      <c r="R10" s="291"/>
      <c r="S10" s="291"/>
      <c r="T10" s="291"/>
      <c r="U10" s="291"/>
      <c r="V10" s="291"/>
      <c r="W10" s="291"/>
      <c r="X10" s="291"/>
    </row>
    <row r="11" spans="1:24" x14ac:dyDescent="0.25">
      <c r="C11" s="292"/>
      <c r="D11" s="292"/>
      <c r="E11" s="292"/>
      <c r="F11" s="292"/>
      <c r="G11" s="292"/>
      <c r="H11" s="292"/>
      <c r="I11" s="292"/>
      <c r="J11" s="292"/>
      <c r="K11" s="292"/>
      <c r="L11" s="292"/>
      <c r="M11" s="292"/>
      <c r="N11" s="292"/>
      <c r="O11" s="292"/>
      <c r="P11" s="292"/>
      <c r="Q11" s="292"/>
      <c r="R11" s="292"/>
      <c r="S11" s="292"/>
      <c r="T11" s="292"/>
      <c r="U11" s="292"/>
      <c r="V11" s="292"/>
      <c r="W11" s="292"/>
      <c r="X11" s="292"/>
    </row>
    <row r="12" spans="1:24" s="299" customFormat="1" ht="18.75" x14ac:dyDescent="0.4">
      <c r="A12" s="298"/>
      <c r="C12" s="300"/>
      <c r="D12" s="300"/>
      <c r="E12" s="300">
        <v>1</v>
      </c>
      <c r="F12" s="300">
        <v>2</v>
      </c>
      <c r="G12" s="300">
        <v>3</v>
      </c>
      <c r="H12" s="300">
        <v>4</v>
      </c>
      <c r="I12" s="300">
        <v>5</v>
      </c>
      <c r="J12" s="300">
        <v>6</v>
      </c>
      <c r="K12" s="300"/>
      <c r="L12" s="300"/>
      <c r="M12" s="300"/>
      <c r="N12" s="300"/>
      <c r="O12" s="300"/>
      <c r="P12" s="300"/>
      <c r="Q12" s="300"/>
      <c r="R12" s="300"/>
      <c r="S12" s="300"/>
      <c r="T12" s="300"/>
      <c r="U12" s="300"/>
      <c r="V12" s="300"/>
      <c r="W12" s="300"/>
      <c r="X12" s="300"/>
    </row>
    <row r="21" spans="1:24" ht="33.75" x14ac:dyDescent="0.65">
      <c r="F21" s="301" t="s">
        <v>185</v>
      </c>
      <c r="H21" s="289" t="s">
        <v>184</v>
      </c>
    </row>
    <row r="23" spans="1:24" ht="15.75" customHeight="1" x14ac:dyDescent="0.25"/>
    <row r="25" spans="1:24" x14ac:dyDescent="0.25">
      <c r="C25" s="294">
        <v>45170</v>
      </c>
      <c r="D25" s="294">
        <v>45200</v>
      </c>
      <c r="E25" s="294">
        <v>45231</v>
      </c>
      <c r="F25" s="294">
        <v>45261</v>
      </c>
      <c r="G25" s="295">
        <v>45292</v>
      </c>
      <c r="H25" s="295">
        <v>45323</v>
      </c>
      <c r="I25" s="295">
        <v>45352</v>
      </c>
      <c r="J25" s="295">
        <v>45383</v>
      </c>
      <c r="K25" s="295">
        <v>45413</v>
      </c>
      <c r="L25" s="295">
        <v>45444</v>
      </c>
      <c r="M25" s="295">
        <v>45474</v>
      </c>
      <c r="N25" s="295">
        <v>45505</v>
      </c>
      <c r="O25" s="295">
        <v>45536</v>
      </c>
      <c r="P25" s="295">
        <v>45566</v>
      </c>
      <c r="Q25" s="295">
        <v>45597</v>
      </c>
      <c r="R25" s="295">
        <v>45627</v>
      </c>
      <c r="S25" s="293">
        <v>45658</v>
      </c>
      <c r="T25" s="293">
        <v>45689</v>
      </c>
      <c r="U25" s="293">
        <v>45717</v>
      </c>
      <c r="V25" s="293">
        <v>45748</v>
      </c>
      <c r="W25" s="293">
        <v>45778</v>
      </c>
      <c r="X25" s="293">
        <v>45809</v>
      </c>
    </row>
    <row r="27" spans="1:24" x14ac:dyDescent="0.25">
      <c r="C27" s="291"/>
      <c r="D27" s="291"/>
      <c r="E27" s="291"/>
      <c r="F27" s="291"/>
      <c r="G27" s="291"/>
      <c r="H27" s="291"/>
      <c r="I27" s="291"/>
      <c r="J27" s="291"/>
      <c r="K27" s="291"/>
      <c r="L27" s="291"/>
      <c r="M27" s="291"/>
      <c r="N27" s="291"/>
      <c r="O27" s="291"/>
      <c r="P27" s="291"/>
      <c r="Q27" s="291"/>
      <c r="R27" s="291"/>
      <c r="S27" s="291"/>
      <c r="T27" s="291"/>
      <c r="U27" s="291"/>
      <c r="V27" s="291"/>
      <c r="W27" s="291"/>
      <c r="X27" s="291"/>
    </row>
    <row r="28" spans="1:24" x14ac:dyDescent="0.25">
      <c r="C28" s="292"/>
      <c r="D28" s="292"/>
      <c r="E28" s="292"/>
      <c r="F28" s="292"/>
      <c r="G28" s="292"/>
      <c r="H28" s="292"/>
      <c r="I28" s="292"/>
      <c r="J28" s="292"/>
      <c r="K28" s="292"/>
      <c r="L28" s="292"/>
      <c r="M28" s="292"/>
      <c r="N28" s="292"/>
      <c r="O28" s="292"/>
      <c r="P28" s="292"/>
      <c r="Q28" s="292"/>
      <c r="R28" s="292"/>
      <c r="S28" s="292"/>
      <c r="T28" s="292"/>
      <c r="U28" s="292"/>
      <c r="V28" s="292"/>
      <c r="W28" s="292"/>
      <c r="X28" s="292"/>
    </row>
    <row r="29" spans="1:24" s="299" customFormat="1" ht="18.75" x14ac:dyDescent="0.4">
      <c r="A29" s="298"/>
      <c r="C29" s="300"/>
      <c r="D29" s="300"/>
      <c r="E29" s="300">
        <v>1</v>
      </c>
      <c r="F29" s="300">
        <v>2</v>
      </c>
      <c r="G29" s="300">
        <v>3</v>
      </c>
      <c r="H29" s="300">
        <v>4</v>
      </c>
      <c r="I29" s="300">
        <v>5</v>
      </c>
      <c r="J29" s="300">
        <v>6</v>
      </c>
      <c r="K29" s="300"/>
      <c r="L29" s="300"/>
      <c r="M29" s="300"/>
      <c r="N29" s="300"/>
      <c r="O29" s="300"/>
      <c r="P29" s="300"/>
      <c r="Q29" s="300"/>
      <c r="R29" s="300"/>
      <c r="S29" s="300"/>
      <c r="T29" s="300"/>
      <c r="U29" s="300"/>
      <c r="V29" s="300"/>
      <c r="W29" s="300"/>
      <c r="X29" s="300"/>
    </row>
  </sheetData>
  <phoneticPr fontId="35"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80000"/>
  </sheetPr>
  <dimension ref="A1:BT1009"/>
  <sheetViews>
    <sheetView zoomScale="85" zoomScaleNormal="85" workbookViewId="0">
      <pane xSplit="5" topLeftCell="F1" activePane="topRight" state="frozen"/>
      <selection pane="topRight" activeCell="G2" sqref="G2"/>
    </sheetView>
  </sheetViews>
  <sheetFormatPr baseColWidth="10" defaultColWidth="14.42578125" defaultRowHeight="15" customHeight="1" x14ac:dyDescent="0.25"/>
  <cols>
    <col min="1" max="1" width="3.7109375" customWidth="1"/>
    <col min="2" max="2" width="10.7109375" customWidth="1"/>
    <col min="3" max="3" width="9" customWidth="1"/>
    <col min="4" max="4" width="15.7109375" customWidth="1"/>
    <col min="5" max="5" width="10.85546875" customWidth="1"/>
    <col min="6" max="6" width="10.5703125" customWidth="1"/>
    <col min="7" max="7" width="9" customWidth="1"/>
    <col min="8" max="8" width="10.28515625" customWidth="1"/>
    <col min="9" max="9" width="14" customWidth="1"/>
    <col min="10" max="10" width="7.140625" customWidth="1"/>
    <col min="11" max="11" width="7.85546875" customWidth="1"/>
    <col min="12" max="12" width="5.140625" customWidth="1"/>
    <col min="13" max="13" width="7.7109375" customWidth="1"/>
    <col min="14" max="14" width="6.5703125" customWidth="1"/>
    <col min="15" max="15" width="20.28515625" customWidth="1"/>
    <col min="16" max="16" width="4.140625" customWidth="1"/>
    <col min="17" max="17" width="11.7109375" customWidth="1"/>
    <col min="18" max="18" width="12.7109375" customWidth="1"/>
    <col min="19" max="20" width="3.7109375" customWidth="1"/>
    <col min="21" max="21" width="5.140625" customWidth="1"/>
    <col min="22" max="22" width="7.85546875" customWidth="1"/>
    <col min="23" max="23" width="9.5703125" customWidth="1"/>
    <col min="24" max="24" width="8.140625" customWidth="1"/>
    <col min="25" max="25" width="3.7109375" customWidth="1"/>
    <col min="26" max="26" width="4.5703125" customWidth="1"/>
    <col min="27" max="27" width="3.7109375" customWidth="1"/>
    <col min="28" max="28" width="10" customWidth="1"/>
    <col min="29" max="29" width="10.28515625" customWidth="1"/>
    <col min="30" max="30" width="8.42578125" customWidth="1"/>
    <col min="31" max="31" width="6.28515625" customWidth="1"/>
    <col min="32" max="32" width="9.42578125" customWidth="1"/>
    <col min="33" max="33" width="8.7109375" customWidth="1"/>
    <col min="34" max="34" width="8" customWidth="1"/>
    <col min="35" max="35" width="10.85546875" customWidth="1"/>
    <col min="36" max="39" width="2.28515625" customWidth="1"/>
    <col min="40" max="40" width="11.5703125" customWidth="1"/>
    <col min="41" max="41" width="11.42578125" customWidth="1"/>
    <col min="42" max="42" width="10" customWidth="1"/>
    <col min="43" max="43" width="12.28515625" customWidth="1"/>
    <col min="44" max="44" width="9" customWidth="1"/>
    <col min="45" max="45" width="9.7109375" customWidth="1"/>
    <col min="46" max="46" width="10.42578125" customWidth="1"/>
    <col min="47" max="47" width="9" customWidth="1"/>
    <col min="48" max="48" width="5.5703125" customWidth="1"/>
    <col min="49" max="49" width="3.28515625" customWidth="1"/>
    <col min="50" max="50" width="11" customWidth="1"/>
    <col min="51" max="51" width="26.5703125" customWidth="1"/>
    <col min="52" max="52" width="11.140625" customWidth="1"/>
    <col min="53" max="53" width="10.85546875" customWidth="1"/>
    <col min="54" max="54" width="10.42578125" customWidth="1"/>
    <col min="55" max="55" width="14" customWidth="1"/>
    <col min="56" max="56" width="8" customWidth="1"/>
    <col min="57" max="57" width="19.140625" customWidth="1"/>
    <col min="58" max="58" width="11.42578125" customWidth="1"/>
    <col min="59" max="59" width="21.28515625" customWidth="1"/>
    <col min="60" max="63" width="11.42578125" customWidth="1"/>
    <col min="64" max="71" width="10.7109375" hidden="1" customWidth="1"/>
    <col min="72" max="72" width="10.7109375" customWidth="1"/>
  </cols>
  <sheetData>
    <row r="1" spans="1:72" x14ac:dyDescent="0.25">
      <c r="A1" s="1" t="s">
        <v>0</v>
      </c>
      <c r="B1" s="2"/>
      <c r="C1" s="2"/>
      <c r="D1" s="2"/>
      <c r="E1" s="3"/>
      <c r="F1" s="4"/>
      <c r="G1" s="5"/>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row>
    <row r="2" spans="1:72" x14ac:dyDescent="0.25">
      <c r="A2" s="318" t="s">
        <v>1</v>
      </c>
      <c r="B2" s="319"/>
      <c r="C2" s="319"/>
      <c r="D2" s="319"/>
      <c r="E2" s="3"/>
      <c r="F2" s="4"/>
      <c r="G2" s="5"/>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row>
    <row r="3" spans="1:72" x14ac:dyDescent="0.25">
      <c r="A3" s="318" t="s">
        <v>132</v>
      </c>
      <c r="B3" s="319"/>
      <c r="C3" s="319"/>
      <c r="D3" s="319"/>
      <c r="E3" s="319"/>
      <c r="F3" s="4"/>
      <c r="G3" s="5"/>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row>
    <row r="4" spans="1:72" x14ac:dyDescent="0.25">
      <c r="A4" s="321">
        <v>45413</v>
      </c>
      <c r="B4" s="319"/>
      <c r="C4" s="2"/>
      <c r="D4" s="2"/>
      <c r="E4" s="3"/>
      <c r="F4" s="4"/>
      <c r="G4" s="5"/>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row>
    <row r="5" spans="1:72" x14ac:dyDescent="0.25">
      <c r="A5" s="322" t="s">
        <v>3</v>
      </c>
      <c r="B5" s="306"/>
      <c r="C5" s="306"/>
      <c r="D5" s="306"/>
      <c r="E5" s="306"/>
      <c r="F5" s="306"/>
      <c r="G5" s="306"/>
      <c r="H5" s="306"/>
      <c r="I5" s="306"/>
      <c r="J5" s="306"/>
      <c r="K5" s="306"/>
      <c r="L5" s="306"/>
      <c r="M5" s="306"/>
      <c r="N5" s="306"/>
      <c r="O5" s="306"/>
      <c r="P5" s="306"/>
      <c r="Q5" s="307"/>
      <c r="R5" s="323" t="s">
        <v>4</v>
      </c>
      <c r="S5" s="306"/>
      <c r="T5" s="306"/>
      <c r="U5" s="306"/>
      <c r="V5" s="306"/>
      <c r="W5" s="306"/>
      <c r="X5" s="306"/>
      <c r="Y5" s="306"/>
      <c r="Z5" s="306"/>
      <c r="AA5" s="306"/>
      <c r="AB5" s="306"/>
      <c r="AC5" s="307"/>
      <c r="AD5" s="316" t="s">
        <v>5</v>
      </c>
      <c r="AE5" s="306"/>
      <c r="AF5" s="306"/>
      <c r="AG5" s="306"/>
      <c r="AH5" s="306"/>
      <c r="AI5" s="306"/>
      <c r="AJ5" s="306"/>
      <c r="AK5" s="306"/>
      <c r="AL5" s="306"/>
      <c r="AM5" s="306"/>
      <c r="AN5" s="307"/>
      <c r="AO5" s="305" t="s">
        <v>6</v>
      </c>
      <c r="AP5" s="306"/>
      <c r="AQ5" s="306"/>
      <c r="AR5" s="307"/>
      <c r="AS5" s="304" t="s">
        <v>7</v>
      </c>
      <c r="AT5" s="308" t="s">
        <v>8</v>
      </c>
      <c r="AU5" s="306"/>
      <c r="AV5" s="306"/>
      <c r="AW5" s="306"/>
      <c r="AX5" s="307"/>
      <c r="AY5" s="6"/>
      <c r="AZ5" s="6"/>
      <c r="BA5" s="6"/>
      <c r="BB5" s="6"/>
      <c r="BC5" s="6"/>
      <c r="BD5" s="6"/>
      <c r="BE5" s="6"/>
      <c r="BF5" s="6"/>
      <c r="BG5" s="6"/>
      <c r="BH5" s="6"/>
      <c r="BI5" s="6"/>
      <c r="BJ5" s="6"/>
      <c r="BK5" s="6"/>
      <c r="BL5" s="6"/>
      <c r="BM5" s="6"/>
      <c r="BN5" s="6"/>
      <c r="BO5" s="6"/>
      <c r="BP5" s="6"/>
      <c r="BQ5" s="6"/>
      <c r="BR5" s="6"/>
      <c r="BS5" s="6"/>
      <c r="BT5" s="6"/>
    </row>
    <row r="6" spans="1:72" x14ac:dyDescent="0.25">
      <c r="A6" s="311" t="s">
        <v>9</v>
      </c>
      <c r="B6" s="310" t="s">
        <v>10</v>
      </c>
      <c r="C6" s="310" t="s">
        <v>11</v>
      </c>
      <c r="D6" s="310" t="s">
        <v>12</v>
      </c>
      <c r="E6" s="311" t="s">
        <v>13</v>
      </c>
      <c r="F6" s="325" t="s">
        <v>14</v>
      </c>
      <c r="G6" s="311" t="s">
        <v>15</v>
      </c>
      <c r="H6" s="311" t="s">
        <v>16</v>
      </c>
      <c r="I6" s="311" t="s">
        <v>17</v>
      </c>
      <c r="J6" s="311" t="s">
        <v>18</v>
      </c>
      <c r="K6" s="324" t="s">
        <v>19</v>
      </c>
      <c r="L6" s="311" t="s">
        <v>20</v>
      </c>
      <c r="M6" s="311" t="s">
        <v>21</v>
      </c>
      <c r="N6" s="311" t="s">
        <v>22</v>
      </c>
      <c r="O6" s="311" t="s">
        <v>23</v>
      </c>
      <c r="P6" s="311" t="s">
        <v>24</v>
      </c>
      <c r="Q6" s="311" t="s">
        <v>25</v>
      </c>
      <c r="R6" s="315" t="s">
        <v>26</v>
      </c>
      <c r="S6" s="315" t="s">
        <v>27</v>
      </c>
      <c r="T6" s="315" t="s">
        <v>28</v>
      </c>
      <c r="U6" s="315" t="s">
        <v>29</v>
      </c>
      <c r="V6" s="315" t="s">
        <v>30</v>
      </c>
      <c r="W6" s="315" t="s">
        <v>31</v>
      </c>
      <c r="X6" s="315" t="s">
        <v>32</v>
      </c>
      <c r="Y6" s="315" t="s">
        <v>33</v>
      </c>
      <c r="Z6" s="315" t="s">
        <v>34</v>
      </c>
      <c r="AA6" s="315" t="s">
        <v>35</v>
      </c>
      <c r="AB6" s="315" t="s">
        <v>36</v>
      </c>
      <c r="AC6" s="315" t="s">
        <v>37</v>
      </c>
      <c r="AD6" s="314"/>
      <c r="AE6" s="307"/>
      <c r="AF6" s="308" t="s">
        <v>38</v>
      </c>
      <c r="AG6" s="306"/>
      <c r="AH6" s="306"/>
      <c r="AI6" s="307"/>
      <c r="AJ6" s="312" t="s">
        <v>39</v>
      </c>
      <c r="AK6" s="312" t="s">
        <v>40</v>
      </c>
      <c r="AL6" s="312" t="s">
        <v>41</v>
      </c>
      <c r="AM6" s="312" t="s">
        <v>42</v>
      </c>
      <c r="AN6" s="312" t="s">
        <v>43</v>
      </c>
      <c r="AO6" s="304" t="s">
        <v>44</v>
      </c>
      <c r="AP6" s="313" t="s">
        <v>45</v>
      </c>
      <c r="AQ6" s="309" t="s">
        <v>46</v>
      </c>
      <c r="AR6" s="304"/>
      <c r="AS6" s="317"/>
      <c r="AT6" s="302" t="s">
        <v>47</v>
      </c>
      <c r="AU6" s="302" t="s">
        <v>48</v>
      </c>
      <c r="AV6" s="309" t="s">
        <v>49</v>
      </c>
      <c r="AW6" s="302" t="s">
        <v>50</v>
      </c>
      <c r="AX6" s="302" t="s">
        <v>51</v>
      </c>
      <c r="AY6" s="6"/>
      <c r="AZ6" s="6"/>
      <c r="BA6" s="6"/>
      <c r="BB6" s="6"/>
      <c r="BC6" s="6"/>
      <c r="BD6" s="6"/>
      <c r="BE6" s="6"/>
      <c r="BF6" s="6"/>
      <c r="BG6" s="6"/>
      <c r="BH6" s="6"/>
      <c r="BI6" s="6"/>
      <c r="BJ6" s="6"/>
      <c r="BK6" s="6"/>
      <c r="BL6" s="6"/>
      <c r="BM6" s="6"/>
      <c r="BN6" s="6"/>
      <c r="BO6" s="6"/>
      <c r="BP6" s="6"/>
      <c r="BQ6" s="6"/>
      <c r="BR6" s="6"/>
      <c r="BS6" s="6"/>
      <c r="BT6" s="6"/>
    </row>
    <row r="7" spans="1:72" ht="25.5" customHeight="1" x14ac:dyDescent="0.25">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7" t="s">
        <v>52</v>
      </c>
      <c r="AE7" s="7" t="s">
        <v>22</v>
      </c>
      <c r="AF7" s="7" t="s">
        <v>53</v>
      </c>
      <c r="AG7" s="7" t="s">
        <v>54</v>
      </c>
      <c r="AH7" s="7" t="s">
        <v>55</v>
      </c>
      <c r="AI7" s="7" t="s">
        <v>56</v>
      </c>
      <c r="AJ7" s="303"/>
      <c r="AK7" s="303"/>
      <c r="AL7" s="303"/>
      <c r="AM7" s="303"/>
      <c r="AN7" s="303"/>
      <c r="AO7" s="303"/>
      <c r="AP7" s="303"/>
      <c r="AQ7" s="303"/>
      <c r="AR7" s="303"/>
      <c r="AS7" s="303"/>
      <c r="AT7" s="303"/>
      <c r="AU7" s="303"/>
      <c r="AV7" s="303"/>
      <c r="AW7" s="303"/>
      <c r="AX7" s="303"/>
      <c r="AY7" s="6"/>
      <c r="AZ7" s="6"/>
      <c r="BA7" s="6"/>
      <c r="BB7" s="6"/>
      <c r="BC7" s="6"/>
      <c r="BD7" s="6"/>
      <c r="BE7" s="6"/>
      <c r="BF7" s="6"/>
      <c r="BG7" s="6"/>
      <c r="BH7" s="6"/>
      <c r="BI7" s="6"/>
      <c r="BJ7" s="6"/>
      <c r="BK7" s="6"/>
      <c r="BL7" s="6"/>
      <c r="BM7" s="6"/>
      <c r="BN7" s="6"/>
      <c r="BO7" s="6"/>
      <c r="BP7" s="6"/>
      <c r="BQ7" s="6"/>
      <c r="BR7" s="6"/>
      <c r="BS7" s="6"/>
      <c r="BT7" s="6"/>
    </row>
    <row r="8" spans="1:72" x14ac:dyDescent="0.25">
      <c r="A8" s="8">
        <v>1</v>
      </c>
      <c r="B8" s="8">
        <v>2</v>
      </c>
      <c r="C8" s="8">
        <v>3</v>
      </c>
      <c r="D8" s="8">
        <v>4</v>
      </c>
      <c r="E8" s="8">
        <v>5</v>
      </c>
      <c r="F8" s="8">
        <v>6</v>
      </c>
      <c r="G8" s="8">
        <v>7</v>
      </c>
      <c r="H8" s="8">
        <v>8</v>
      </c>
      <c r="I8" s="8"/>
      <c r="J8" s="8">
        <v>9</v>
      </c>
      <c r="K8" s="8">
        <v>10</v>
      </c>
      <c r="L8" s="8">
        <v>11</v>
      </c>
      <c r="M8" s="8">
        <v>12</v>
      </c>
      <c r="N8" s="8">
        <v>13</v>
      </c>
      <c r="O8" s="8">
        <v>14</v>
      </c>
      <c r="P8" s="8">
        <v>15</v>
      </c>
      <c r="Q8" s="8">
        <v>16</v>
      </c>
      <c r="R8" s="8">
        <v>17</v>
      </c>
      <c r="S8" s="8">
        <v>18</v>
      </c>
      <c r="T8" s="8">
        <v>19</v>
      </c>
      <c r="U8" s="8">
        <v>20</v>
      </c>
      <c r="V8" s="8">
        <v>21</v>
      </c>
      <c r="W8" s="8">
        <v>22</v>
      </c>
      <c r="X8" s="8">
        <v>23</v>
      </c>
      <c r="Y8" s="8">
        <v>24</v>
      </c>
      <c r="Z8" s="8">
        <v>25</v>
      </c>
      <c r="AA8" s="8">
        <v>26</v>
      </c>
      <c r="AB8" s="8">
        <v>27</v>
      </c>
      <c r="AC8" s="8">
        <v>28</v>
      </c>
      <c r="AD8" s="8">
        <v>29</v>
      </c>
      <c r="AE8" s="8">
        <v>30</v>
      </c>
      <c r="AF8" s="8">
        <v>31</v>
      </c>
      <c r="AG8" s="8">
        <v>32</v>
      </c>
      <c r="AH8" s="8">
        <v>33</v>
      </c>
      <c r="AI8" s="8">
        <v>34</v>
      </c>
      <c r="AJ8" s="8">
        <v>35</v>
      </c>
      <c r="AK8" s="8">
        <v>36</v>
      </c>
      <c r="AL8" s="8">
        <v>37</v>
      </c>
      <c r="AM8" s="8">
        <v>38</v>
      </c>
      <c r="AN8" s="8">
        <v>39</v>
      </c>
      <c r="AO8" s="8">
        <v>40</v>
      </c>
      <c r="AP8" s="8">
        <v>41</v>
      </c>
      <c r="AQ8" s="8">
        <v>42</v>
      </c>
      <c r="AR8" s="8">
        <v>43</v>
      </c>
      <c r="AS8" s="8">
        <v>44</v>
      </c>
      <c r="AT8" s="8">
        <v>45</v>
      </c>
      <c r="AU8" s="8">
        <v>46</v>
      </c>
      <c r="AV8" s="8">
        <v>47</v>
      </c>
      <c r="AW8" s="8">
        <v>48</v>
      </c>
      <c r="AX8" s="8">
        <v>49</v>
      </c>
      <c r="AY8" s="6"/>
      <c r="AZ8" s="6"/>
      <c r="BA8" s="6"/>
      <c r="BB8" s="6"/>
      <c r="BC8" s="6"/>
      <c r="BD8" s="6"/>
      <c r="BE8" s="6"/>
      <c r="BF8" s="3"/>
      <c r="BG8" s="3"/>
      <c r="BH8" s="3"/>
      <c r="BI8" s="3"/>
      <c r="BJ8" s="3"/>
      <c r="BK8" s="3"/>
      <c r="BL8" s="3"/>
      <c r="BM8" s="3"/>
      <c r="BN8" s="3"/>
      <c r="BO8" s="3"/>
      <c r="BP8" s="3"/>
      <c r="BQ8" s="3"/>
      <c r="BR8" s="3"/>
      <c r="BS8" s="3"/>
      <c r="BT8" s="3"/>
    </row>
    <row r="9" spans="1:72" x14ac:dyDescent="0.25">
      <c r="A9" s="9"/>
      <c r="B9" s="10"/>
      <c r="C9" s="10"/>
      <c r="D9" s="10"/>
      <c r="E9" s="11"/>
      <c r="F9" s="12"/>
      <c r="G9" s="13"/>
      <c r="H9" s="14"/>
      <c r="I9" s="15"/>
      <c r="J9" s="16"/>
      <c r="K9" s="17"/>
      <c r="L9" s="16"/>
      <c r="M9" s="17"/>
      <c r="N9" s="17"/>
      <c r="O9" s="18"/>
      <c r="P9" s="19"/>
      <c r="Q9" s="19"/>
      <c r="R9" s="19"/>
      <c r="S9" s="20"/>
      <c r="T9" s="20"/>
      <c r="U9" s="20"/>
      <c r="V9" s="20"/>
      <c r="W9" s="20"/>
      <c r="X9" s="20"/>
      <c r="Y9" s="20"/>
      <c r="Z9" s="20"/>
      <c r="AA9" s="20"/>
      <c r="AB9" s="21"/>
      <c r="AC9" s="19"/>
      <c r="AD9" s="19"/>
      <c r="AE9" s="19"/>
      <c r="AF9" s="19"/>
      <c r="AG9" s="19"/>
      <c r="AH9" s="19"/>
      <c r="AI9" s="19"/>
      <c r="AJ9" s="22"/>
      <c r="AK9" s="20"/>
      <c r="AL9" s="20"/>
      <c r="AM9" s="20"/>
      <c r="AN9" s="19"/>
      <c r="AO9" s="19"/>
      <c r="AP9" s="19"/>
      <c r="AQ9" s="23"/>
      <c r="AR9" s="20"/>
      <c r="AS9" s="19"/>
      <c r="AT9" s="19"/>
      <c r="AU9" s="24"/>
      <c r="AV9" s="20"/>
      <c r="AW9" s="20"/>
      <c r="AX9" s="19"/>
      <c r="AY9" s="6"/>
      <c r="AZ9" s="6"/>
      <c r="BA9" s="6"/>
      <c r="BB9" s="6"/>
      <c r="BC9" s="6"/>
      <c r="BD9" s="6"/>
      <c r="BE9" s="6"/>
      <c r="BF9" s="25"/>
      <c r="BG9" s="26"/>
      <c r="BH9" s="25"/>
      <c r="BI9" s="25"/>
      <c r="BJ9" s="25"/>
      <c r="BK9" s="25"/>
      <c r="BL9" s="25"/>
      <c r="BM9" s="25"/>
      <c r="BN9" s="25"/>
      <c r="BO9" s="25"/>
      <c r="BP9" s="25"/>
      <c r="BQ9" s="25"/>
      <c r="BR9" s="25"/>
      <c r="BS9" s="25"/>
      <c r="BT9" s="25"/>
    </row>
    <row r="10" spans="1:72" x14ac:dyDescent="0.25">
      <c r="A10" s="9">
        <v>1</v>
      </c>
      <c r="B10" s="10" t="s">
        <v>57</v>
      </c>
      <c r="C10" s="10"/>
      <c r="D10" s="10" t="str">
        <f t="shared" ref="D10:D17" si="0">I10</f>
        <v>VENTAS</v>
      </c>
      <c r="E10" s="11" t="s">
        <v>58</v>
      </c>
      <c r="F10" s="27">
        <v>44774</v>
      </c>
      <c r="G10" s="13">
        <v>5</v>
      </c>
      <c r="H10" s="14" t="s">
        <v>59</v>
      </c>
      <c r="I10" s="15" t="s">
        <v>60</v>
      </c>
      <c r="J10" s="16">
        <v>31</v>
      </c>
      <c r="K10" s="17">
        <f t="shared" ref="K10:K17" si="1">8*(J10-4)</f>
        <v>216</v>
      </c>
      <c r="L10" s="16"/>
      <c r="M10" s="17" t="s">
        <v>61</v>
      </c>
      <c r="N10" s="17" t="s">
        <v>61</v>
      </c>
      <c r="O10" s="18" t="s">
        <v>62</v>
      </c>
      <c r="P10" s="19"/>
      <c r="Q10" s="19">
        <v>1200</v>
      </c>
      <c r="R10" s="19">
        <f t="shared" ref="R10:R17" si="2">IF(AK10&lt;&gt;"",Q10/31*(J10+L10),Q10/31*J10)</f>
        <v>1200</v>
      </c>
      <c r="S10" s="20">
        <f t="shared" ref="S10:S12" si="3">IF(M10="SI",$AP$31,0)</f>
        <v>0</v>
      </c>
      <c r="T10" s="20"/>
      <c r="U10" s="20"/>
      <c r="V10" s="20" t="e">
        <f>'CTS '!#REF!</f>
        <v>#REF!</v>
      </c>
      <c r="W10" s="20"/>
      <c r="X10" s="20"/>
      <c r="Y10" s="20"/>
      <c r="Z10" s="20"/>
      <c r="AA10" s="20"/>
      <c r="AB10" s="21"/>
      <c r="AC10" s="19" t="e">
        <f t="shared" ref="AC10:AC17" si="4">SUM(R10:AB10)</f>
        <v>#REF!</v>
      </c>
      <c r="AD10" s="19">
        <f t="shared" ref="AD10:AD17" si="5">IF(O10="ONP",ROUND((VLOOKUP(O10,$AN$38:$AR$47,3,0)*(AC10-V10-W10-X10-AA10-AK10)),2),0)</f>
        <v>0</v>
      </c>
      <c r="AE10" s="19">
        <f t="shared" ref="AE10:AE17" si="6">IF(N10="SI",$AP$33,0)</f>
        <v>0</v>
      </c>
      <c r="AF10" s="19" t="e">
        <f t="shared" ref="AF10:AF17" si="7">IF(OR(O10="ONP",O10=""),0,ROUND((VLOOKUP(O10,$AN$38:$AR$47,3,0)*(AC10-V10-W10-X10-AA10-AK10)),2))</f>
        <v>#REF!</v>
      </c>
      <c r="AG10" s="19" t="e">
        <f t="shared" ref="AG10:AG17" si="8">IF(OR(O10="ONP",O10=""),0,ROUND((VLOOKUP(O10,$AN$38:$AR$47,4,0)*(AC10-V10-W10-X10-AA10-AK10)),2))</f>
        <v>#REF!</v>
      </c>
      <c r="AH10" s="19" t="e">
        <f t="shared" ref="AH10:AH17" si="9">IF(OR(O10="ONP",O10=""),0,ROUND((VLOOKUP(O10,$AN$38:$AR$47,5,0)*(AC10-V10-W10-X10-AA10-AK10)),2))</f>
        <v>#REF!</v>
      </c>
      <c r="AI10" s="19" t="e">
        <f t="shared" ref="AI10:AI17" si="10">SUM(AF10:AH10)</f>
        <v>#REF!</v>
      </c>
      <c r="AJ10" s="22"/>
      <c r="AK10" s="20"/>
      <c r="AL10" s="20"/>
      <c r="AM10" s="20"/>
      <c r="AN10" s="19" t="e">
        <f t="shared" ref="AN10:AN17" si="11">AD10+AE10+AI10+AJ10+AK10+AL10+AM10</f>
        <v>#REF!</v>
      </c>
      <c r="AO10" s="19" t="e">
        <f t="shared" ref="AO10:AO17" si="12">+AC10-AN10</f>
        <v>#REF!</v>
      </c>
      <c r="AP10" s="19"/>
      <c r="AQ10" s="23" t="e">
        <f t="shared" ref="AQ10:AQ17" si="13">AO10-AP10</f>
        <v>#REF!</v>
      </c>
      <c r="AR10" s="20"/>
      <c r="AS10" s="19" t="e">
        <f t="shared" ref="AS10:AS17" si="14">+AC10</f>
        <v>#REF!</v>
      </c>
      <c r="AT10" s="19" t="e">
        <f t="shared" ref="AT10:AT17" si="15">IF((AC10-V10-W10-X10-AA10-AK10)&gt;$AP$30,(AC10-V10-W10-X10-AA10-AK10)*$AP$32,$AP$30*$AP$32)</f>
        <v>#REF!</v>
      </c>
      <c r="AU10" s="24">
        <v>17.14</v>
      </c>
      <c r="AV10" s="20"/>
      <c r="AW10" s="20"/>
      <c r="AX10" s="19" t="e">
        <f t="shared" ref="AX10:AX17" si="16">SUM(AT10:AW10)</f>
        <v>#REF!</v>
      </c>
      <c r="AY10" s="6"/>
      <c r="AZ10" s="6"/>
      <c r="BA10" s="6"/>
      <c r="BB10" s="6"/>
      <c r="BC10" s="6"/>
      <c r="BD10" s="6"/>
      <c r="BE10" s="6"/>
      <c r="BF10" s="25"/>
      <c r="BG10" s="26" t="str">
        <f t="shared" ref="BG10:BG17" si="17">CONCATENATE(B10," ",C10," ",D10)</f>
        <v>TRABAJADOR 1  VENTAS</v>
      </c>
      <c r="BH10" s="25"/>
      <c r="BI10" s="25"/>
      <c r="BJ10" s="25"/>
      <c r="BK10" s="25"/>
      <c r="BL10" s="25"/>
      <c r="BM10" s="25"/>
      <c r="BN10" s="25"/>
      <c r="BO10" s="25"/>
      <c r="BP10" s="25"/>
      <c r="BQ10" s="25"/>
      <c r="BR10" s="25"/>
      <c r="BS10" s="25"/>
      <c r="BT10" s="25"/>
    </row>
    <row r="11" spans="1:72" x14ac:dyDescent="0.25">
      <c r="A11" s="9">
        <v>2</v>
      </c>
      <c r="B11" s="10" t="s">
        <v>63</v>
      </c>
      <c r="C11" s="10"/>
      <c r="D11" s="10" t="str">
        <f t="shared" si="0"/>
        <v>LOGISTICO</v>
      </c>
      <c r="E11" s="11" t="s">
        <v>64</v>
      </c>
      <c r="F11" s="28">
        <v>44652</v>
      </c>
      <c r="G11" s="13">
        <v>4</v>
      </c>
      <c r="H11" s="14" t="s">
        <v>65</v>
      </c>
      <c r="I11" s="29" t="s">
        <v>66</v>
      </c>
      <c r="J11" s="16">
        <v>31</v>
      </c>
      <c r="K11" s="17">
        <f t="shared" si="1"/>
        <v>216</v>
      </c>
      <c r="L11" s="17"/>
      <c r="M11" s="17" t="s">
        <v>61</v>
      </c>
      <c r="N11" s="17" t="s">
        <v>61</v>
      </c>
      <c r="O11" s="30" t="s">
        <v>62</v>
      </c>
      <c r="P11" s="19"/>
      <c r="Q11" s="19">
        <v>1300</v>
      </c>
      <c r="R11" s="19">
        <f t="shared" si="2"/>
        <v>1300</v>
      </c>
      <c r="S11" s="19">
        <f t="shared" si="3"/>
        <v>0</v>
      </c>
      <c r="T11" s="19"/>
      <c r="U11" s="19"/>
      <c r="V11" s="20" t="e">
        <f>'CTS '!#REF!</f>
        <v>#REF!</v>
      </c>
      <c r="W11" s="20"/>
      <c r="X11" s="20"/>
      <c r="Y11" s="19"/>
      <c r="Z11" s="19"/>
      <c r="AA11" s="19"/>
      <c r="AB11" s="31"/>
      <c r="AC11" s="19" t="e">
        <f t="shared" si="4"/>
        <v>#REF!</v>
      </c>
      <c r="AD11" s="19">
        <f t="shared" si="5"/>
        <v>0</v>
      </c>
      <c r="AE11" s="19">
        <f t="shared" si="6"/>
        <v>0</v>
      </c>
      <c r="AF11" s="19" t="e">
        <f t="shared" si="7"/>
        <v>#REF!</v>
      </c>
      <c r="AG11" s="19" t="e">
        <f t="shared" si="8"/>
        <v>#REF!</v>
      </c>
      <c r="AH11" s="19" t="e">
        <f t="shared" si="9"/>
        <v>#REF!</v>
      </c>
      <c r="AI11" s="19" t="e">
        <f t="shared" si="10"/>
        <v>#REF!</v>
      </c>
      <c r="AJ11" s="32"/>
      <c r="AK11" s="19"/>
      <c r="AL11" s="19"/>
      <c r="AM11" s="19"/>
      <c r="AN11" s="19" t="e">
        <f t="shared" si="11"/>
        <v>#REF!</v>
      </c>
      <c r="AO11" s="19" t="e">
        <f t="shared" si="12"/>
        <v>#REF!</v>
      </c>
      <c r="AP11" s="19"/>
      <c r="AQ11" s="23" t="e">
        <f t="shared" si="13"/>
        <v>#REF!</v>
      </c>
      <c r="AR11" s="19"/>
      <c r="AS11" s="19" t="e">
        <f t="shared" si="14"/>
        <v>#REF!</v>
      </c>
      <c r="AT11" s="19" t="e">
        <f t="shared" si="15"/>
        <v>#REF!</v>
      </c>
      <c r="AU11" s="24">
        <v>17.14</v>
      </c>
      <c r="AV11" s="20"/>
      <c r="AW11" s="19"/>
      <c r="AX11" s="19" t="e">
        <f t="shared" si="16"/>
        <v>#REF!</v>
      </c>
      <c r="AY11" s="6"/>
      <c r="AZ11" s="6"/>
      <c r="BA11" s="6"/>
      <c r="BB11" s="6"/>
      <c r="BC11" s="6"/>
      <c r="BD11" s="6"/>
      <c r="BE11" s="6"/>
      <c r="BF11" s="26"/>
      <c r="BG11" s="26" t="str">
        <f t="shared" si="17"/>
        <v>TRABAJADOR 2  LOGISTICO</v>
      </c>
      <c r="BH11" s="26"/>
      <c r="BI11" s="26"/>
      <c r="BJ11" s="26"/>
      <c r="BK11" s="26"/>
      <c r="BL11" s="26"/>
      <c r="BM11" s="26"/>
      <c r="BN11" s="26"/>
      <c r="BO11" s="26"/>
      <c r="BP11" s="26"/>
      <c r="BQ11" s="26"/>
      <c r="BR11" s="26"/>
      <c r="BS11" s="26"/>
      <c r="BT11" s="26"/>
    </row>
    <row r="12" spans="1:72" x14ac:dyDescent="0.25">
      <c r="A12" s="9">
        <v>3</v>
      </c>
      <c r="B12" s="10" t="s">
        <v>67</v>
      </c>
      <c r="C12" s="10"/>
      <c r="D12" s="10" t="str">
        <f t="shared" si="0"/>
        <v>VENTAS</v>
      </c>
      <c r="E12" s="11" t="s">
        <v>68</v>
      </c>
      <c r="F12" s="33">
        <v>45108</v>
      </c>
      <c r="G12" s="13">
        <v>7</v>
      </c>
      <c r="H12" s="14" t="s">
        <v>59</v>
      </c>
      <c r="I12" s="15" t="s">
        <v>60</v>
      </c>
      <c r="J12" s="16">
        <v>31</v>
      </c>
      <c r="K12" s="17">
        <f t="shared" si="1"/>
        <v>216</v>
      </c>
      <c r="L12" s="16"/>
      <c r="M12" s="17" t="s">
        <v>61</v>
      </c>
      <c r="N12" s="17" t="s">
        <v>61</v>
      </c>
      <c r="O12" s="18" t="s">
        <v>62</v>
      </c>
      <c r="P12" s="19"/>
      <c r="Q12" s="19">
        <v>1400</v>
      </c>
      <c r="R12" s="19">
        <f t="shared" si="2"/>
        <v>1400</v>
      </c>
      <c r="S12" s="20">
        <f t="shared" si="3"/>
        <v>0</v>
      </c>
      <c r="T12" s="20"/>
      <c r="U12" s="20"/>
      <c r="V12" s="20" t="e">
        <f>'CTS '!#REF!</f>
        <v>#REF!</v>
      </c>
      <c r="W12" s="20"/>
      <c r="X12" s="20"/>
      <c r="Y12" s="20"/>
      <c r="Z12" s="20"/>
      <c r="AA12" s="20"/>
      <c r="AB12" s="21"/>
      <c r="AC12" s="19" t="e">
        <f t="shared" si="4"/>
        <v>#REF!</v>
      </c>
      <c r="AD12" s="19">
        <f t="shared" si="5"/>
        <v>0</v>
      </c>
      <c r="AE12" s="19">
        <f t="shared" si="6"/>
        <v>0</v>
      </c>
      <c r="AF12" s="19" t="e">
        <f t="shared" si="7"/>
        <v>#REF!</v>
      </c>
      <c r="AG12" s="19" t="e">
        <f t="shared" si="8"/>
        <v>#REF!</v>
      </c>
      <c r="AH12" s="19" t="e">
        <f t="shared" si="9"/>
        <v>#REF!</v>
      </c>
      <c r="AI12" s="19" t="e">
        <f t="shared" si="10"/>
        <v>#REF!</v>
      </c>
      <c r="AJ12" s="22"/>
      <c r="AK12" s="20"/>
      <c r="AL12" s="20"/>
      <c r="AM12" s="20"/>
      <c r="AN12" s="19" t="e">
        <f t="shared" si="11"/>
        <v>#REF!</v>
      </c>
      <c r="AO12" s="19" t="e">
        <f t="shared" si="12"/>
        <v>#REF!</v>
      </c>
      <c r="AP12" s="19"/>
      <c r="AQ12" s="23" t="e">
        <f t="shared" si="13"/>
        <v>#REF!</v>
      </c>
      <c r="AR12" s="20"/>
      <c r="AS12" s="19" t="e">
        <f t="shared" si="14"/>
        <v>#REF!</v>
      </c>
      <c r="AT12" s="19" t="e">
        <f t="shared" si="15"/>
        <v>#REF!</v>
      </c>
      <c r="AU12" s="24">
        <v>17.14</v>
      </c>
      <c r="AV12" s="20"/>
      <c r="AW12" s="20"/>
      <c r="AX12" s="19" t="e">
        <f t="shared" si="16"/>
        <v>#REF!</v>
      </c>
      <c r="AY12" s="6"/>
      <c r="AZ12" s="6"/>
      <c r="BA12" s="6"/>
      <c r="BB12" s="6"/>
      <c r="BC12" s="6"/>
      <c r="BD12" s="6"/>
      <c r="BE12" s="6"/>
      <c r="BF12" s="25"/>
      <c r="BG12" s="26" t="str">
        <f t="shared" si="17"/>
        <v>TRABAJADOR 3  VENTAS</v>
      </c>
      <c r="BH12" s="25"/>
      <c r="BI12" s="25"/>
      <c r="BJ12" s="25"/>
      <c r="BK12" s="25"/>
      <c r="BL12" s="25"/>
      <c r="BM12" s="25"/>
      <c r="BN12" s="25"/>
      <c r="BO12" s="25"/>
      <c r="BP12" s="25"/>
      <c r="BQ12" s="25"/>
      <c r="BR12" s="25"/>
      <c r="BS12" s="25"/>
      <c r="BT12" s="25"/>
    </row>
    <row r="13" spans="1:72" x14ac:dyDescent="0.25">
      <c r="A13" s="9">
        <v>4</v>
      </c>
      <c r="B13" s="10" t="s">
        <v>69</v>
      </c>
      <c r="C13" s="10"/>
      <c r="D13" s="10" t="str">
        <f t="shared" si="0"/>
        <v>ADMINISTRACION</v>
      </c>
      <c r="E13" s="11" t="s">
        <v>70</v>
      </c>
      <c r="F13" s="34">
        <v>44834</v>
      </c>
      <c r="G13" s="13">
        <v>9</v>
      </c>
      <c r="H13" s="14" t="s">
        <v>71</v>
      </c>
      <c r="I13" s="35" t="s">
        <v>72</v>
      </c>
      <c r="J13" s="16">
        <v>31</v>
      </c>
      <c r="K13" s="17">
        <f t="shared" si="1"/>
        <v>216</v>
      </c>
      <c r="L13" s="36"/>
      <c r="M13" s="17" t="s">
        <v>61</v>
      </c>
      <c r="N13" s="17" t="s">
        <v>61</v>
      </c>
      <c r="O13" s="18" t="s">
        <v>62</v>
      </c>
      <c r="P13" s="19"/>
      <c r="Q13" s="19">
        <v>1300</v>
      </c>
      <c r="R13" s="19">
        <f t="shared" si="2"/>
        <v>1300</v>
      </c>
      <c r="S13" s="24"/>
      <c r="T13" s="24"/>
      <c r="U13" s="24"/>
      <c r="V13" s="20" t="e">
        <f>'CTS '!#REF!</f>
        <v>#REF!</v>
      </c>
      <c r="W13" s="20"/>
      <c r="X13" s="20"/>
      <c r="Y13" s="24"/>
      <c r="Z13" s="24"/>
      <c r="AA13" s="24"/>
      <c r="AB13" s="24"/>
      <c r="AC13" s="19" t="e">
        <f t="shared" si="4"/>
        <v>#REF!</v>
      </c>
      <c r="AD13" s="19">
        <f t="shared" si="5"/>
        <v>0</v>
      </c>
      <c r="AE13" s="19">
        <f t="shared" si="6"/>
        <v>0</v>
      </c>
      <c r="AF13" s="19" t="e">
        <f t="shared" si="7"/>
        <v>#REF!</v>
      </c>
      <c r="AG13" s="19" t="e">
        <f t="shared" si="8"/>
        <v>#REF!</v>
      </c>
      <c r="AH13" s="19" t="e">
        <f t="shared" si="9"/>
        <v>#REF!</v>
      </c>
      <c r="AI13" s="19" t="e">
        <f t="shared" si="10"/>
        <v>#REF!</v>
      </c>
      <c r="AJ13" s="24"/>
      <c r="AK13" s="24"/>
      <c r="AL13" s="24"/>
      <c r="AM13" s="24"/>
      <c r="AN13" s="19" t="e">
        <f t="shared" si="11"/>
        <v>#REF!</v>
      </c>
      <c r="AO13" s="19" t="e">
        <f t="shared" si="12"/>
        <v>#REF!</v>
      </c>
      <c r="AP13" s="19"/>
      <c r="AQ13" s="23" t="e">
        <f t="shared" si="13"/>
        <v>#REF!</v>
      </c>
      <c r="AR13" s="24"/>
      <c r="AS13" s="19" t="e">
        <f t="shared" si="14"/>
        <v>#REF!</v>
      </c>
      <c r="AT13" s="19" t="e">
        <f t="shared" si="15"/>
        <v>#REF!</v>
      </c>
      <c r="AU13" s="24">
        <v>17.14</v>
      </c>
      <c r="AV13" s="20"/>
      <c r="AW13" s="24"/>
      <c r="AX13" s="19" t="e">
        <f t="shared" si="16"/>
        <v>#REF!</v>
      </c>
      <c r="AY13" s="6"/>
      <c r="AZ13" s="6"/>
      <c r="BA13" s="6"/>
      <c r="BB13" s="6"/>
      <c r="BC13" s="6"/>
      <c r="BD13" s="6"/>
      <c r="BE13" s="6"/>
      <c r="BF13" s="25"/>
      <c r="BG13" s="26" t="str">
        <f t="shared" si="17"/>
        <v>TRABAJADOR 4  ADMINISTRACION</v>
      </c>
      <c r="BH13" s="25"/>
      <c r="BI13" s="25"/>
      <c r="BJ13" s="25"/>
      <c r="BK13" s="25"/>
      <c r="BL13" s="25"/>
      <c r="BM13" s="25"/>
      <c r="BN13" s="25"/>
      <c r="BO13" s="25"/>
      <c r="BP13" s="25"/>
      <c r="BQ13" s="25"/>
      <c r="BR13" s="25"/>
      <c r="BS13" s="25"/>
      <c r="BT13" s="25"/>
    </row>
    <row r="14" spans="1:72" x14ac:dyDescent="0.25">
      <c r="A14" s="9">
        <v>5</v>
      </c>
      <c r="B14" s="10" t="s">
        <v>73</v>
      </c>
      <c r="C14" s="37"/>
      <c r="D14" s="10" t="str">
        <f t="shared" si="0"/>
        <v>VENTAS</v>
      </c>
      <c r="E14" s="11" t="s">
        <v>74</v>
      </c>
      <c r="F14" s="38">
        <v>45108</v>
      </c>
      <c r="G14" s="39">
        <v>7</v>
      </c>
      <c r="H14" s="37" t="s">
        <v>59</v>
      </c>
      <c r="I14" s="15" t="s">
        <v>60</v>
      </c>
      <c r="J14" s="16">
        <v>31</v>
      </c>
      <c r="K14" s="17">
        <f t="shared" si="1"/>
        <v>216</v>
      </c>
      <c r="L14" s="37"/>
      <c r="M14" s="40" t="s">
        <v>61</v>
      </c>
      <c r="N14" s="40" t="s">
        <v>61</v>
      </c>
      <c r="O14" s="37" t="s">
        <v>62</v>
      </c>
      <c r="P14" s="41"/>
      <c r="Q14" s="42">
        <v>1500</v>
      </c>
      <c r="R14" s="19">
        <f t="shared" si="2"/>
        <v>1500</v>
      </c>
      <c r="S14" s="42">
        <f t="shared" ref="S14:S17" si="18">IF(M14="SI",$AP$31,0)</f>
        <v>0</v>
      </c>
      <c r="T14" s="41"/>
      <c r="U14" s="41"/>
      <c r="V14" s="20" t="e">
        <f>'CTS '!#REF!</f>
        <v>#REF!</v>
      </c>
      <c r="W14" s="20"/>
      <c r="X14" s="20"/>
      <c r="Y14" s="41"/>
      <c r="Z14" s="41"/>
      <c r="AA14" s="41"/>
      <c r="AB14" s="43"/>
      <c r="AC14" s="42" t="e">
        <f t="shared" si="4"/>
        <v>#REF!</v>
      </c>
      <c r="AD14" s="42">
        <f t="shared" si="5"/>
        <v>0</v>
      </c>
      <c r="AE14" s="42">
        <f t="shared" si="6"/>
        <v>0</v>
      </c>
      <c r="AF14" s="42" t="e">
        <f t="shared" si="7"/>
        <v>#REF!</v>
      </c>
      <c r="AG14" s="42" t="e">
        <f t="shared" si="8"/>
        <v>#REF!</v>
      </c>
      <c r="AH14" s="42" t="e">
        <f t="shared" si="9"/>
        <v>#REF!</v>
      </c>
      <c r="AI14" s="42" t="e">
        <f t="shared" si="10"/>
        <v>#REF!</v>
      </c>
      <c r="AJ14" s="41"/>
      <c r="AK14" s="41"/>
      <c r="AL14" s="41"/>
      <c r="AM14" s="41"/>
      <c r="AN14" s="42" t="e">
        <f t="shared" si="11"/>
        <v>#REF!</v>
      </c>
      <c r="AO14" s="42" t="e">
        <f t="shared" si="12"/>
        <v>#REF!</v>
      </c>
      <c r="AP14" s="41"/>
      <c r="AQ14" s="42" t="e">
        <f t="shared" si="13"/>
        <v>#REF!</v>
      </c>
      <c r="AR14" s="41"/>
      <c r="AS14" s="42" t="e">
        <f t="shared" si="14"/>
        <v>#REF!</v>
      </c>
      <c r="AT14" s="42" t="e">
        <f t="shared" si="15"/>
        <v>#REF!</v>
      </c>
      <c r="AU14" s="44">
        <v>17.14</v>
      </c>
      <c r="AV14" s="45"/>
      <c r="AW14" s="41"/>
      <c r="AX14" s="46" t="e">
        <f t="shared" si="16"/>
        <v>#REF!</v>
      </c>
      <c r="AY14" s="6"/>
      <c r="AZ14" s="6"/>
      <c r="BA14" s="6"/>
      <c r="BB14" s="6"/>
      <c r="BC14" s="6"/>
      <c r="BD14" s="6"/>
      <c r="BE14" s="6"/>
      <c r="BF14" s="47"/>
      <c r="BG14" s="47" t="str">
        <f t="shared" si="17"/>
        <v>TRABAJADOR 5  VENTAS</v>
      </c>
      <c r="BH14" s="47"/>
      <c r="BI14" s="47"/>
      <c r="BJ14" s="47"/>
      <c r="BK14" s="47"/>
      <c r="BL14" s="47"/>
      <c r="BM14" s="47"/>
      <c r="BN14" s="47"/>
      <c r="BO14" s="47"/>
      <c r="BP14" s="47"/>
      <c r="BQ14" s="47"/>
      <c r="BR14" s="47"/>
      <c r="BS14" s="47"/>
      <c r="BT14" s="47"/>
    </row>
    <row r="15" spans="1:72" x14ac:dyDescent="0.25">
      <c r="A15" s="9">
        <v>6</v>
      </c>
      <c r="B15" s="10" t="s">
        <v>75</v>
      </c>
      <c r="C15" s="10"/>
      <c r="D15" s="10" t="str">
        <f t="shared" si="0"/>
        <v>ADMINISTRACION</v>
      </c>
      <c r="E15" s="11" t="s">
        <v>76</v>
      </c>
      <c r="F15" s="48">
        <v>43862</v>
      </c>
      <c r="G15" s="13">
        <v>2</v>
      </c>
      <c r="H15" s="14" t="s">
        <v>77</v>
      </c>
      <c r="I15" s="35" t="s">
        <v>72</v>
      </c>
      <c r="J15" s="16">
        <v>31</v>
      </c>
      <c r="K15" s="17">
        <f t="shared" si="1"/>
        <v>216</v>
      </c>
      <c r="L15" s="49"/>
      <c r="M15" s="17" t="s">
        <v>61</v>
      </c>
      <c r="N15" s="17" t="s">
        <v>61</v>
      </c>
      <c r="O15" s="30" t="s">
        <v>62</v>
      </c>
      <c r="P15" s="19"/>
      <c r="Q15" s="19">
        <v>1200</v>
      </c>
      <c r="R15" s="19">
        <f t="shared" si="2"/>
        <v>1200</v>
      </c>
      <c r="S15" s="19">
        <f t="shared" si="18"/>
        <v>0</v>
      </c>
      <c r="T15" s="20"/>
      <c r="U15" s="20"/>
      <c r="V15" s="20" t="e">
        <f>'CTS '!#REF!</f>
        <v>#REF!</v>
      </c>
      <c r="W15" s="20"/>
      <c r="X15" s="20"/>
      <c r="Y15" s="20"/>
      <c r="Z15" s="20"/>
      <c r="AA15" s="20"/>
      <c r="AB15" s="21"/>
      <c r="AC15" s="19" t="e">
        <f t="shared" si="4"/>
        <v>#REF!</v>
      </c>
      <c r="AD15" s="19">
        <f t="shared" si="5"/>
        <v>0</v>
      </c>
      <c r="AE15" s="19">
        <f t="shared" si="6"/>
        <v>0</v>
      </c>
      <c r="AF15" s="19" t="e">
        <f t="shared" si="7"/>
        <v>#REF!</v>
      </c>
      <c r="AG15" s="19" t="e">
        <f t="shared" si="8"/>
        <v>#REF!</v>
      </c>
      <c r="AH15" s="19" t="e">
        <f t="shared" si="9"/>
        <v>#REF!</v>
      </c>
      <c r="AI15" s="19" t="e">
        <f t="shared" si="10"/>
        <v>#REF!</v>
      </c>
      <c r="AJ15" s="22"/>
      <c r="AK15" s="20"/>
      <c r="AL15" s="20"/>
      <c r="AM15" s="20"/>
      <c r="AN15" s="19" t="e">
        <f t="shared" si="11"/>
        <v>#REF!</v>
      </c>
      <c r="AO15" s="19" t="e">
        <f t="shared" si="12"/>
        <v>#REF!</v>
      </c>
      <c r="AP15" s="19"/>
      <c r="AQ15" s="23" t="e">
        <f t="shared" si="13"/>
        <v>#REF!</v>
      </c>
      <c r="AR15" s="20"/>
      <c r="AS15" s="19" t="e">
        <f t="shared" si="14"/>
        <v>#REF!</v>
      </c>
      <c r="AT15" s="19" t="e">
        <f t="shared" si="15"/>
        <v>#REF!</v>
      </c>
      <c r="AU15" s="24">
        <v>17.14</v>
      </c>
      <c r="AV15" s="20"/>
      <c r="AW15" s="19"/>
      <c r="AX15" s="19" t="e">
        <f t="shared" si="16"/>
        <v>#REF!</v>
      </c>
      <c r="AY15" s="6"/>
      <c r="AZ15" s="6"/>
      <c r="BA15" s="6"/>
      <c r="BB15" s="6"/>
      <c r="BC15" s="6"/>
      <c r="BD15" s="6"/>
      <c r="BE15" s="6"/>
      <c r="BF15" s="26"/>
      <c r="BG15" s="26" t="str">
        <f t="shared" si="17"/>
        <v>TRABAJADOR 6  ADMINISTRACION</v>
      </c>
      <c r="BH15" s="26"/>
      <c r="BI15" s="26"/>
      <c r="BJ15" s="26"/>
      <c r="BK15" s="26"/>
      <c r="BL15" s="26"/>
      <c r="BM15" s="26"/>
      <c r="BN15" s="26"/>
      <c r="BO15" s="26"/>
      <c r="BP15" s="26"/>
      <c r="BQ15" s="26"/>
      <c r="BR15" s="26"/>
      <c r="BS15" s="26"/>
      <c r="BT15" s="26"/>
    </row>
    <row r="16" spans="1:72" ht="15.75" x14ac:dyDescent="0.25">
      <c r="A16" s="9">
        <v>7</v>
      </c>
      <c r="B16" s="10" t="s">
        <v>78</v>
      </c>
      <c r="C16" s="10"/>
      <c r="D16" s="10" t="str">
        <f t="shared" si="0"/>
        <v>VENTAS</v>
      </c>
      <c r="E16" s="11" t="s">
        <v>79</v>
      </c>
      <c r="F16" s="50">
        <v>45280</v>
      </c>
      <c r="G16" s="13">
        <v>5</v>
      </c>
      <c r="H16" s="14" t="s">
        <v>59</v>
      </c>
      <c r="I16" s="15" t="s">
        <v>60</v>
      </c>
      <c r="J16" s="16">
        <v>31</v>
      </c>
      <c r="K16" s="17">
        <f t="shared" si="1"/>
        <v>216</v>
      </c>
      <c r="L16" s="16"/>
      <c r="M16" s="17" t="s">
        <v>61</v>
      </c>
      <c r="N16" s="17" t="s">
        <v>61</v>
      </c>
      <c r="O16" s="18" t="s">
        <v>52</v>
      </c>
      <c r="P16" s="19"/>
      <c r="Q16" s="19">
        <v>1100</v>
      </c>
      <c r="R16" s="19">
        <f t="shared" si="2"/>
        <v>1100</v>
      </c>
      <c r="S16" s="20">
        <f t="shared" si="18"/>
        <v>0</v>
      </c>
      <c r="T16" s="20"/>
      <c r="U16" s="20"/>
      <c r="V16" s="20" t="e">
        <f>'CTS '!#REF!</f>
        <v>#REF!</v>
      </c>
      <c r="W16" s="20"/>
      <c r="X16" s="20"/>
      <c r="Y16" s="20"/>
      <c r="Z16" s="20"/>
      <c r="AA16" s="20"/>
      <c r="AB16" s="21"/>
      <c r="AC16" s="19" t="e">
        <f t="shared" si="4"/>
        <v>#REF!</v>
      </c>
      <c r="AD16" s="19" t="e">
        <f t="shared" si="5"/>
        <v>#REF!</v>
      </c>
      <c r="AE16" s="19">
        <f t="shared" si="6"/>
        <v>0</v>
      </c>
      <c r="AF16" s="19">
        <f t="shared" si="7"/>
        <v>0</v>
      </c>
      <c r="AG16" s="19">
        <f t="shared" si="8"/>
        <v>0</v>
      </c>
      <c r="AH16" s="19">
        <f t="shared" si="9"/>
        <v>0</v>
      </c>
      <c r="AI16" s="19">
        <f t="shared" si="10"/>
        <v>0</v>
      </c>
      <c r="AJ16" s="22"/>
      <c r="AK16" s="20"/>
      <c r="AL16" s="20"/>
      <c r="AM16" s="20"/>
      <c r="AN16" s="19" t="e">
        <f t="shared" si="11"/>
        <v>#REF!</v>
      </c>
      <c r="AO16" s="19" t="e">
        <f t="shared" si="12"/>
        <v>#REF!</v>
      </c>
      <c r="AP16" s="19"/>
      <c r="AQ16" s="23" t="e">
        <f t="shared" si="13"/>
        <v>#REF!</v>
      </c>
      <c r="AR16" s="20"/>
      <c r="AS16" s="19" t="e">
        <f t="shared" si="14"/>
        <v>#REF!</v>
      </c>
      <c r="AT16" s="19" t="e">
        <f t="shared" si="15"/>
        <v>#REF!</v>
      </c>
      <c r="AU16" s="24">
        <v>17.14</v>
      </c>
      <c r="AV16" s="20"/>
      <c r="AW16" s="20"/>
      <c r="AX16" s="19" t="e">
        <f t="shared" si="16"/>
        <v>#REF!</v>
      </c>
      <c r="AY16" s="6"/>
      <c r="AZ16" s="6"/>
      <c r="BA16" s="6"/>
      <c r="BB16" s="6"/>
      <c r="BC16" s="6"/>
      <c r="BD16" s="6"/>
      <c r="BE16" s="6"/>
      <c r="BF16" s="25"/>
      <c r="BG16" s="26" t="str">
        <f t="shared" si="17"/>
        <v>TRABAJADOR 7  VENTAS</v>
      </c>
      <c r="BH16" s="25"/>
      <c r="BI16" s="25"/>
      <c r="BJ16" s="25"/>
      <c r="BK16" s="25"/>
      <c r="BL16" s="25"/>
      <c r="BM16" s="25"/>
      <c r="BN16" s="25"/>
      <c r="BO16" s="25"/>
      <c r="BP16" s="25"/>
      <c r="BQ16" s="25"/>
      <c r="BR16" s="25"/>
      <c r="BS16" s="25"/>
      <c r="BT16" s="25"/>
    </row>
    <row r="17" spans="1:72" x14ac:dyDescent="0.25">
      <c r="A17" s="9">
        <v>8</v>
      </c>
      <c r="B17" s="10" t="s">
        <v>80</v>
      </c>
      <c r="C17" s="10"/>
      <c r="D17" s="10" t="str">
        <f t="shared" si="0"/>
        <v>ADMINISTRACION</v>
      </c>
      <c r="E17" s="11" t="s">
        <v>81</v>
      </c>
      <c r="F17" s="51">
        <v>45292</v>
      </c>
      <c r="G17" s="13">
        <v>6</v>
      </c>
      <c r="H17" s="14" t="s">
        <v>82</v>
      </c>
      <c r="I17" s="35" t="s">
        <v>72</v>
      </c>
      <c r="J17" s="16">
        <v>31</v>
      </c>
      <c r="K17" s="17">
        <f t="shared" si="1"/>
        <v>216</v>
      </c>
      <c r="L17" s="16"/>
      <c r="M17" s="17" t="s">
        <v>61</v>
      </c>
      <c r="N17" s="17" t="s">
        <v>61</v>
      </c>
      <c r="O17" s="18" t="s">
        <v>83</v>
      </c>
      <c r="P17" s="19"/>
      <c r="Q17" s="19">
        <v>1025</v>
      </c>
      <c r="R17" s="19">
        <f t="shared" si="2"/>
        <v>1025</v>
      </c>
      <c r="S17" s="20">
        <f t="shared" si="18"/>
        <v>0</v>
      </c>
      <c r="T17" s="20"/>
      <c r="U17" s="20"/>
      <c r="V17" s="20" t="e">
        <f>'CTS '!#REF!</f>
        <v>#REF!</v>
      </c>
      <c r="W17" s="20"/>
      <c r="X17" s="20"/>
      <c r="Y17" s="20"/>
      <c r="Z17" s="20"/>
      <c r="AA17" s="20"/>
      <c r="AB17" s="21"/>
      <c r="AC17" s="19" t="e">
        <f t="shared" si="4"/>
        <v>#REF!</v>
      </c>
      <c r="AD17" s="19">
        <f t="shared" si="5"/>
        <v>0</v>
      </c>
      <c r="AE17" s="19">
        <f t="shared" si="6"/>
        <v>0</v>
      </c>
      <c r="AF17" s="19" t="e">
        <f t="shared" si="7"/>
        <v>#REF!</v>
      </c>
      <c r="AG17" s="19" t="e">
        <f t="shared" si="8"/>
        <v>#REF!</v>
      </c>
      <c r="AH17" s="19" t="e">
        <f t="shared" si="9"/>
        <v>#REF!</v>
      </c>
      <c r="AI17" s="19" t="e">
        <f t="shared" si="10"/>
        <v>#REF!</v>
      </c>
      <c r="AJ17" s="22"/>
      <c r="AK17" s="20"/>
      <c r="AL17" s="20"/>
      <c r="AM17" s="20"/>
      <c r="AN17" s="19" t="e">
        <f t="shared" si="11"/>
        <v>#REF!</v>
      </c>
      <c r="AO17" s="19" t="e">
        <f t="shared" si="12"/>
        <v>#REF!</v>
      </c>
      <c r="AP17" s="19"/>
      <c r="AQ17" s="23" t="e">
        <f t="shared" si="13"/>
        <v>#REF!</v>
      </c>
      <c r="AR17" s="20"/>
      <c r="AS17" s="19" t="e">
        <f t="shared" si="14"/>
        <v>#REF!</v>
      </c>
      <c r="AT17" s="19" t="e">
        <f t="shared" si="15"/>
        <v>#REF!</v>
      </c>
      <c r="AU17" s="24">
        <v>17.14</v>
      </c>
      <c r="AV17" s="20"/>
      <c r="AW17" s="20"/>
      <c r="AX17" s="19" t="e">
        <f t="shared" si="16"/>
        <v>#REF!</v>
      </c>
      <c r="AY17" s="6"/>
      <c r="AZ17" s="6"/>
      <c r="BA17" s="6"/>
      <c r="BB17" s="6"/>
      <c r="BC17" s="6"/>
      <c r="BD17" s="6"/>
      <c r="BE17" s="6"/>
      <c r="BF17" s="25"/>
      <c r="BG17" s="26" t="str">
        <f t="shared" si="17"/>
        <v>TRABAJADOR 8  ADMINISTRACION</v>
      </c>
      <c r="BH17" s="25"/>
      <c r="BI17" s="25"/>
      <c r="BJ17" s="25"/>
      <c r="BK17" s="25"/>
      <c r="BL17" s="25"/>
      <c r="BM17" s="25"/>
      <c r="BN17" s="25"/>
      <c r="BO17" s="25"/>
      <c r="BP17" s="25"/>
      <c r="BQ17" s="25"/>
      <c r="BR17" s="25"/>
      <c r="BS17" s="25"/>
      <c r="BT17" s="25"/>
    </row>
    <row r="18" spans="1:72" x14ac:dyDescent="0.25">
      <c r="A18" s="52"/>
      <c r="B18" s="53"/>
      <c r="C18" s="53"/>
      <c r="D18" s="53"/>
      <c r="E18" s="54"/>
      <c r="F18" s="33"/>
      <c r="G18" s="55"/>
      <c r="H18" s="56"/>
      <c r="I18" s="57"/>
      <c r="J18" s="16"/>
      <c r="K18" s="17"/>
      <c r="L18" s="58"/>
      <c r="M18" s="59"/>
      <c r="N18" s="59"/>
      <c r="O18" s="60"/>
      <c r="P18" s="61"/>
      <c r="Q18" s="61"/>
      <c r="R18" s="19"/>
      <c r="S18" s="62"/>
      <c r="T18" s="62"/>
      <c r="U18" s="62"/>
      <c r="V18" s="62"/>
      <c r="W18" s="62"/>
      <c r="X18" s="62"/>
      <c r="Y18" s="62"/>
      <c r="Z18" s="62"/>
      <c r="AA18" s="62"/>
      <c r="AB18" s="63"/>
      <c r="AC18" s="61"/>
      <c r="AD18" s="61"/>
      <c r="AE18" s="61"/>
      <c r="AF18" s="61"/>
      <c r="AG18" s="61"/>
      <c r="AH18" s="61"/>
      <c r="AI18" s="61"/>
      <c r="AJ18" s="64"/>
      <c r="AK18" s="62"/>
      <c r="AL18" s="62"/>
      <c r="AM18" s="62"/>
      <c r="AN18" s="61"/>
      <c r="AO18" s="61"/>
      <c r="AP18" s="65"/>
      <c r="AQ18" s="66"/>
      <c r="AR18" s="62"/>
      <c r="AS18" s="19"/>
      <c r="AT18" s="61"/>
      <c r="AU18" s="19"/>
      <c r="AV18" s="62"/>
      <c r="AW18" s="62"/>
      <c r="AX18" s="61"/>
      <c r="AY18" s="6"/>
      <c r="AZ18" s="6"/>
      <c r="BA18" s="6"/>
      <c r="BB18" s="6"/>
      <c r="BC18" s="6"/>
      <c r="BD18" s="6"/>
      <c r="BE18" s="6"/>
      <c r="BF18" s="67"/>
      <c r="BG18" s="67"/>
      <c r="BH18" s="67"/>
      <c r="BI18" s="67"/>
      <c r="BJ18" s="67"/>
      <c r="BK18" s="67"/>
      <c r="BL18" s="67"/>
      <c r="BM18" s="67"/>
      <c r="BN18" s="67"/>
      <c r="BO18" s="67"/>
      <c r="BP18" s="67"/>
      <c r="BQ18" s="67"/>
      <c r="BR18" s="67"/>
      <c r="BS18" s="67"/>
      <c r="BT18" s="67"/>
    </row>
    <row r="19" spans="1:72" x14ac:dyDescent="0.25">
      <c r="A19" s="52"/>
      <c r="B19" s="53"/>
      <c r="C19" s="53"/>
      <c r="D19" s="53"/>
      <c r="E19" s="54"/>
      <c r="F19" s="33"/>
      <c r="G19" s="55"/>
      <c r="H19" s="56"/>
      <c r="I19" s="57"/>
      <c r="J19" s="16"/>
      <c r="K19" s="17"/>
      <c r="L19" s="58"/>
      <c r="M19" s="59"/>
      <c r="N19" s="59"/>
      <c r="O19" s="60"/>
      <c r="P19" s="61"/>
      <c r="Q19" s="61"/>
      <c r="R19" s="19"/>
      <c r="S19" s="62"/>
      <c r="T19" s="62"/>
      <c r="U19" s="62"/>
      <c r="V19" s="62"/>
      <c r="W19" s="62"/>
      <c r="X19" s="62"/>
      <c r="Y19" s="62"/>
      <c r="Z19" s="62"/>
      <c r="AA19" s="62"/>
      <c r="AB19" s="63"/>
      <c r="AC19" s="61"/>
      <c r="AD19" s="61"/>
      <c r="AE19" s="61"/>
      <c r="AF19" s="61"/>
      <c r="AG19" s="61"/>
      <c r="AH19" s="61"/>
      <c r="AI19" s="61"/>
      <c r="AJ19" s="64"/>
      <c r="AK19" s="62"/>
      <c r="AL19" s="62"/>
      <c r="AM19" s="62"/>
      <c r="AN19" s="61"/>
      <c r="AO19" s="61"/>
      <c r="AP19" s="65"/>
      <c r="AQ19" s="66"/>
      <c r="AR19" s="62"/>
      <c r="AS19" s="19"/>
      <c r="AT19" s="61"/>
      <c r="AU19" s="19"/>
      <c r="AV19" s="62"/>
      <c r="AW19" s="62"/>
      <c r="AX19" s="61"/>
      <c r="AY19" s="6"/>
      <c r="AZ19" s="6"/>
      <c r="BA19" s="6"/>
      <c r="BB19" s="6"/>
      <c r="BC19" s="6"/>
      <c r="BD19" s="6"/>
      <c r="BE19" s="6"/>
      <c r="BF19" s="67"/>
      <c r="BG19" s="67"/>
      <c r="BH19" s="67"/>
      <c r="BI19" s="67"/>
      <c r="BJ19" s="67"/>
      <c r="BK19" s="67"/>
      <c r="BL19" s="67"/>
      <c r="BM19" s="67"/>
      <c r="BN19" s="67"/>
      <c r="BO19" s="67"/>
      <c r="BP19" s="67"/>
      <c r="BQ19" s="67"/>
      <c r="BR19" s="67"/>
      <c r="BS19" s="67"/>
      <c r="BT19" s="67"/>
    </row>
    <row r="20" spans="1:72" x14ac:dyDescent="0.25">
      <c r="A20" s="68"/>
      <c r="B20" s="68"/>
      <c r="C20" s="68"/>
      <c r="D20" s="68"/>
      <c r="E20" s="69"/>
      <c r="F20" s="70"/>
      <c r="G20" s="71"/>
      <c r="H20" s="71"/>
      <c r="I20" s="71"/>
      <c r="J20" s="71"/>
      <c r="K20" s="71"/>
      <c r="L20" s="71"/>
      <c r="M20" s="71">
        <f t="shared" ref="M20:N20" si="19">SUM(M10:M11)</f>
        <v>0</v>
      </c>
      <c r="N20" s="71">
        <f t="shared" si="19"/>
        <v>0</v>
      </c>
      <c r="O20" s="71"/>
      <c r="P20" s="72"/>
      <c r="Q20" s="71">
        <f t="shared" ref="Q20:R20" si="20">SUM(Q9:Q19)</f>
        <v>10025</v>
      </c>
      <c r="R20" s="71">
        <f t="shared" si="20"/>
        <v>10025</v>
      </c>
      <c r="S20" s="71">
        <f t="shared" ref="S20:AB20" si="21">SUM(S10:S19)</f>
        <v>0</v>
      </c>
      <c r="T20" s="71">
        <f t="shared" si="21"/>
        <v>0</v>
      </c>
      <c r="U20" s="71">
        <f t="shared" si="21"/>
        <v>0</v>
      </c>
      <c r="V20" s="71" t="e">
        <f t="shared" si="21"/>
        <v>#REF!</v>
      </c>
      <c r="W20" s="71">
        <f t="shared" si="21"/>
        <v>0</v>
      </c>
      <c r="X20" s="71">
        <f t="shared" si="21"/>
        <v>0</v>
      </c>
      <c r="Y20" s="71">
        <f t="shared" si="21"/>
        <v>0</v>
      </c>
      <c r="Z20" s="71">
        <f t="shared" si="21"/>
        <v>0</v>
      </c>
      <c r="AA20" s="71">
        <f t="shared" si="21"/>
        <v>0</v>
      </c>
      <c r="AB20" s="71">
        <f t="shared" si="21"/>
        <v>0</v>
      </c>
      <c r="AC20" s="71" t="e">
        <f t="shared" ref="AC20:AI20" si="22">SUM(AC9:AC19)</f>
        <v>#REF!</v>
      </c>
      <c r="AD20" s="73" t="e">
        <f t="shared" si="22"/>
        <v>#REF!</v>
      </c>
      <c r="AE20" s="71">
        <f t="shared" si="22"/>
        <v>0</v>
      </c>
      <c r="AF20" s="71" t="e">
        <f t="shared" si="22"/>
        <v>#REF!</v>
      </c>
      <c r="AG20" s="71" t="e">
        <f t="shared" si="22"/>
        <v>#REF!</v>
      </c>
      <c r="AH20" s="71" t="e">
        <f t="shared" si="22"/>
        <v>#REF!</v>
      </c>
      <c r="AI20" s="71" t="e">
        <f t="shared" si="22"/>
        <v>#REF!</v>
      </c>
      <c r="AJ20" s="71">
        <f t="shared" ref="AJ20:AM20" si="23">SUM(AJ10:AJ19)</f>
        <v>0</v>
      </c>
      <c r="AK20" s="71">
        <f t="shared" si="23"/>
        <v>0</v>
      </c>
      <c r="AL20" s="71">
        <f t="shared" si="23"/>
        <v>0</v>
      </c>
      <c r="AM20" s="71">
        <f t="shared" si="23"/>
        <v>0</v>
      </c>
      <c r="AN20" s="71" t="e">
        <f t="shared" ref="AN20:AO20" si="24">SUM(AN9:AN19)</f>
        <v>#REF!</v>
      </c>
      <c r="AO20" s="71" t="e">
        <f t="shared" si="24"/>
        <v>#REF!</v>
      </c>
      <c r="AP20" s="71">
        <f>SUM(AP10:AP19)</f>
        <v>0</v>
      </c>
      <c r="AQ20" s="71" t="e">
        <f>SUM(AQ9:AQ19)</f>
        <v>#REF!</v>
      </c>
      <c r="AR20" s="71">
        <f>SUM(AR10:AR19)</f>
        <v>0</v>
      </c>
      <c r="AS20" s="71" t="e">
        <f t="shared" ref="AS20:AU20" si="25">SUM(AS9:AS19)</f>
        <v>#REF!</v>
      </c>
      <c r="AT20" s="73" t="e">
        <f t="shared" si="25"/>
        <v>#REF!</v>
      </c>
      <c r="AU20" s="71">
        <f t="shared" si="25"/>
        <v>137.12</v>
      </c>
      <c r="AV20" s="71">
        <f t="shared" ref="AV20:AW20" si="26">SUM(AV10:AV19)</f>
        <v>0</v>
      </c>
      <c r="AW20" s="71">
        <f t="shared" si="26"/>
        <v>0</v>
      </c>
      <c r="AX20" s="71" t="e">
        <f>SUM(AX9:AX19)</f>
        <v>#REF!</v>
      </c>
      <c r="AY20" s="6"/>
      <c r="AZ20" s="6"/>
      <c r="BA20" s="6"/>
      <c r="BB20" s="6"/>
      <c r="BC20" s="6"/>
      <c r="BD20" s="6"/>
      <c r="BE20" s="6"/>
      <c r="BF20" s="3"/>
      <c r="BG20" s="3"/>
      <c r="BH20" s="3"/>
      <c r="BI20" s="3"/>
      <c r="BJ20" s="3"/>
      <c r="BK20" s="3"/>
      <c r="BL20" s="3"/>
      <c r="BM20" s="3"/>
      <c r="BN20" s="3"/>
      <c r="BO20" s="3"/>
      <c r="BP20" s="3"/>
      <c r="BQ20" s="3"/>
      <c r="BR20" s="3"/>
      <c r="BS20" s="3"/>
      <c r="BT20" s="3"/>
    </row>
    <row r="21" spans="1:72" x14ac:dyDescent="0.25">
      <c r="A21" s="74"/>
      <c r="B21" s="74"/>
      <c r="C21" s="74"/>
      <c r="D21" s="74"/>
      <c r="E21" s="75"/>
      <c r="F21" s="5"/>
      <c r="G21" s="76"/>
      <c r="H21" s="76"/>
      <c r="I21" s="76"/>
      <c r="J21" s="76"/>
      <c r="K21" s="76"/>
      <c r="L21" s="76"/>
      <c r="M21" s="76"/>
      <c r="N21" s="76"/>
      <c r="O21" s="76"/>
      <c r="P21" s="76"/>
      <c r="Q21" s="76">
        <f>Q20-R20</f>
        <v>0</v>
      </c>
      <c r="R21" s="76"/>
      <c r="S21" s="76"/>
      <c r="T21" s="76"/>
      <c r="U21" s="76"/>
      <c r="V21" s="76"/>
      <c r="W21" s="76"/>
      <c r="X21" s="76"/>
      <c r="Y21" s="76"/>
      <c r="Z21" s="76"/>
      <c r="AA21" s="76"/>
      <c r="AB21" s="76"/>
      <c r="AC21" s="76"/>
      <c r="AD21" s="76"/>
      <c r="AE21" s="76"/>
      <c r="AF21" s="76"/>
      <c r="AG21" s="76"/>
      <c r="AH21" s="76"/>
      <c r="AI21" s="76"/>
      <c r="AJ21" s="76"/>
      <c r="AK21" s="76"/>
      <c r="AL21" s="76"/>
      <c r="AM21" s="76"/>
      <c r="AN21" s="75"/>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row>
    <row r="22" spans="1:72" x14ac:dyDescent="0.25">
      <c r="A22" s="74"/>
      <c r="C22" s="77"/>
      <c r="D22" s="77"/>
      <c r="E22" s="77"/>
      <c r="F22" s="5"/>
      <c r="G22" s="77"/>
      <c r="H22" s="77"/>
      <c r="I22" s="77" t="str">
        <f t="shared" ref="I22:I30" si="27">CONCATENATE(B9," ",C9," ",D9)</f>
        <v xml:space="preserve">  </v>
      </c>
      <c r="J22" s="77"/>
      <c r="K22" s="77"/>
      <c r="L22" s="77"/>
      <c r="M22" s="77"/>
      <c r="N22" s="77"/>
      <c r="O22" s="77"/>
      <c r="P22" s="77"/>
      <c r="Q22" s="77"/>
      <c r="R22" s="77" t="e">
        <f>AT20+R20</f>
        <v>#REF!</v>
      </c>
      <c r="S22" s="4"/>
      <c r="T22" s="77"/>
      <c r="U22" s="77"/>
      <c r="V22" s="77"/>
      <c r="W22" s="77"/>
      <c r="X22" s="77"/>
      <c r="Y22" s="77"/>
      <c r="Z22" s="77"/>
      <c r="AA22" s="77"/>
      <c r="AB22" s="77"/>
      <c r="AC22" s="77"/>
      <c r="AD22" s="77"/>
      <c r="AE22" s="77"/>
      <c r="AF22" s="77"/>
      <c r="AG22" s="77"/>
      <c r="AH22" s="77"/>
      <c r="AI22" s="76"/>
      <c r="AJ22" s="77"/>
      <c r="AK22" s="77"/>
      <c r="AL22" s="77"/>
      <c r="AM22" s="77"/>
      <c r="AN22" s="76"/>
      <c r="AO22" s="77"/>
      <c r="AP22" s="77"/>
      <c r="AQ22" s="77"/>
      <c r="AR22" s="77"/>
      <c r="AS22" s="77"/>
      <c r="AT22" s="77"/>
      <c r="AU22" s="77"/>
      <c r="AV22" s="77"/>
      <c r="AW22" s="4"/>
      <c r="AX22" s="4"/>
      <c r="AY22" s="4"/>
      <c r="AZ22" s="4"/>
      <c r="BA22" s="4"/>
      <c r="BB22" s="4"/>
      <c r="BC22" s="4"/>
      <c r="BD22" s="4"/>
      <c r="BE22" s="4"/>
      <c r="BF22" s="4"/>
      <c r="BG22" s="4"/>
      <c r="BH22" s="4"/>
      <c r="BI22" s="4"/>
      <c r="BJ22" s="4"/>
      <c r="BK22" s="4"/>
      <c r="BL22" s="4"/>
      <c r="BM22" s="4"/>
      <c r="BN22" s="4"/>
      <c r="BO22" s="4"/>
      <c r="BP22" s="4"/>
      <c r="BQ22" s="4"/>
      <c r="BR22" s="4"/>
      <c r="BS22" s="4"/>
      <c r="BT22" s="4"/>
    </row>
    <row r="23" spans="1:72" x14ac:dyDescent="0.25">
      <c r="A23" s="74"/>
      <c r="C23" s="4"/>
      <c r="D23" s="4"/>
      <c r="E23" s="4"/>
      <c r="F23" s="5"/>
      <c r="G23" s="4"/>
      <c r="H23" s="77"/>
      <c r="I23" s="77" t="str">
        <f t="shared" si="27"/>
        <v>TRABAJADOR 1  VENTAS</v>
      </c>
      <c r="J23" s="4"/>
      <c r="K23" s="4"/>
      <c r="L23" s="4"/>
      <c r="M23" s="4"/>
      <c r="N23" s="4"/>
      <c r="O23" s="4"/>
      <c r="P23" s="4"/>
      <c r="Q23" s="4"/>
      <c r="R23" s="4"/>
      <c r="S23" s="4"/>
      <c r="T23" s="77"/>
      <c r="U23" s="77"/>
      <c r="V23" s="77"/>
      <c r="W23" s="77"/>
      <c r="X23" s="77"/>
      <c r="Y23" s="4"/>
      <c r="Z23" s="4"/>
      <c r="AA23" s="4"/>
      <c r="AB23" s="4"/>
      <c r="AC23" s="4"/>
      <c r="AD23" s="4"/>
      <c r="AE23" s="4"/>
      <c r="AF23" s="4"/>
      <c r="AG23" s="4"/>
      <c r="AH23" s="4"/>
      <c r="AI23" s="77"/>
      <c r="AJ23" s="76"/>
      <c r="AK23" s="4"/>
      <c r="AL23" s="4"/>
      <c r="AM23" s="4"/>
      <c r="AN23" s="76"/>
      <c r="AO23" s="77"/>
      <c r="AP23" s="4"/>
      <c r="AQ23" s="4"/>
      <c r="AR23" s="4"/>
      <c r="AS23" s="77"/>
      <c r="AT23" s="77"/>
      <c r="AU23" s="78"/>
      <c r="AV23" s="78"/>
      <c r="AW23" s="78"/>
      <c r="AX23" s="78"/>
      <c r="AY23" s="4"/>
      <c r="AZ23" s="4"/>
      <c r="BA23" s="4"/>
      <c r="BB23" s="4"/>
      <c r="BC23" s="4"/>
      <c r="BD23" s="4"/>
      <c r="BE23" s="4"/>
      <c r="BF23" s="4"/>
      <c r="BG23" s="4"/>
      <c r="BH23" s="4"/>
      <c r="BI23" s="4"/>
      <c r="BJ23" s="4"/>
      <c r="BK23" s="4"/>
      <c r="BL23" s="4"/>
      <c r="BM23" s="4"/>
      <c r="BN23" s="4"/>
      <c r="BO23" s="4"/>
      <c r="BP23" s="4"/>
      <c r="BQ23" s="4"/>
      <c r="BR23" s="4"/>
      <c r="BS23" s="4"/>
      <c r="BT23" s="4"/>
    </row>
    <row r="24" spans="1:72" x14ac:dyDescent="0.25">
      <c r="A24" s="74"/>
      <c r="C24" s="74"/>
      <c r="D24" s="74"/>
      <c r="E24" s="77"/>
      <c r="F24" s="5"/>
      <c r="G24" s="77"/>
      <c r="H24" s="77"/>
      <c r="I24" s="77" t="str">
        <f t="shared" si="27"/>
        <v>TRABAJADOR 2  LOGISTICO</v>
      </c>
      <c r="J24" s="77"/>
      <c r="K24" s="77"/>
      <c r="L24" s="77"/>
      <c r="M24" s="77"/>
      <c r="N24" s="77"/>
      <c r="O24" s="77"/>
      <c r="P24" s="77"/>
      <c r="Q24" s="77"/>
      <c r="R24" s="77"/>
      <c r="S24" s="77"/>
      <c r="T24" s="77"/>
      <c r="U24" s="77"/>
      <c r="V24" s="77"/>
      <c r="W24" s="77"/>
      <c r="X24" s="77"/>
      <c r="Y24" s="4"/>
      <c r="Z24" s="4"/>
      <c r="AA24" s="4"/>
      <c r="AB24" s="4"/>
      <c r="AC24" s="79"/>
      <c r="AD24" s="4"/>
      <c r="AE24" s="4"/>
      <c r="AF24" s="4"/>
      <c r="AG24" s="4"/>
      <c r="AH24" s="4"/>
      <c r="AI24" s="77"/>
      <c r="AJ24" s="77"/>
      <c r="AK24" s="77"/>
      <c r="AL24" s="77"/>
      <c r="AM24" s="77"/>
      <c r="AN24" s="77"/>
      <c r="AO24" s="77"/>
      <c r="AP24" s="77"/>
      <c r="AQ24" s="77"/>
      <c r="AR24" s="77"/>
      <c r="AS24" s="77"/>
      <c r="AT24" s="80"/>
      <c r="AU24" s="78"/>
      <c r="AV24" s="78"/>
      <c r="AW24" s="78"/>
      <c r="AX24" s="78"/>
      <c r="AY24" s="4"/>
      <c r="AZ24" s="4"/>
      <c r="BA24" s="4"/>
      <c r="BB24" s="4"/>
      <c r="BC24" s="4"/>
      <c r="BD24" s="4"/>
      <c r="BE24" s="4"/>
      <c r="BF24" s="4"/>
      <c r="BG24" s="4"/>
      <c r="BH24" s="4"/>
      <c r="BI24" s="4"/>
      <c r="BJ24" s="4"/>
      <c r="BK24" s="4"/>
      <c r="BL24" s="4"/>
      <c r="BM24" s="4"/>
      <c r="BN24" s="4"/>
      <c r="BO24" s="4"/>
      <c r="BP24" s="4"/>
      <c r="BQ24" s="4"/>
      <c r="BR24" s="4"/>
      <c r="BS24" s="4"/>
      <c r="BT24" s="4"/>
    </row>
    <row r="25" spans="1:72" x14ac:dyDescent="0.25">
      <c r="A25" s="81"/>
      <c r="C25" s="4"/>
      <c r="D25" s="74"/>
      <c r="E25" s="77"/>
      <c r="F25" s="5"/>
      <c r="G25" s="77"/>
      <c r="H25" s="77"/>
      <c r="I25" s="77" t="str">
        <f t="shared" si="27"/>
        <v>TRABAJADOR 3  VENTAS</v>
      </c>
      <c r="J25" s="77"/>
      <c r="K25" s="77"/>
      <c r="L25" s="77"/>
      <c r="M25" s="77"/>
      <c r="N25" s="77"/>
      <c r="O25" s="77"/>
      <c r="P25" s="77"/>
      <c r="Q25" s="77"/>
      <c r="R25" s="4"/>
      <c r="S25" s="4"/>
      <c r="T25" s="77"/>
      <c r="U25" s="77"/>
      <c r="V25" s="77"/>
      <c r="W25" s="77"/>
      <c r="X25" s="77"/>
      <c r="Y25" s="4"/>
      <c r="Z25" s="4"/>
      <c r="AA25" s="4"/>
      <c r="AB25" s="4"/>
      <c r="AC25" s="4"/>
      <c r="AD25" s="4"/>
      <c r="AE25" s="4"/>
      <c r="AF25" s="4"/>
      <c r="AG25" s="4"/>
      <c r="AH25" s="4"/>
      <c r="AI25" s="77"/>
      <c r="AJ25" s="82"/>
      <c r="AK25" s="77"/>
      <c r="AL25" s="77"/>
      <c r="AM25" s="77"/>
      <c r="AN25" s="77"/>
      <c r="AO25" s="77"/>
      <c r="AP25" s="77"/>
      <c r="AQ25" s="77"/>
      <c r="AR25" s="77"/>
      <c r="AS25" s="77"/>
      <c r="AT25" s="80"/>
      <c r="AU25" s="78"/>
      <c r="AV25" s="78"/>
      <c r="AW25" s="78"/>
      <c r="AX25" s="78"/>
      <c r="AY25" s="4"/>
      <c r="AZ25" s="4"/>
      <c r="BA25" s="4"/>
      <c r="BB25" s="4"/>
      <c r="BC25" s="4"/>
      <c r="BD25" s="4"/>
      <c r="BE25" s="4"/>
      <c r="BF25" s="4"/>
      <c r="BG25" s="4"/>
      <c r="BH25" s="4"/>
      <c r="BI25" s="4"/>
      <c r="BJ25" s="4"/>
      <c r="BK25" s="4"/>
      <c r="BL25" s="4"/>
      <c r="BM25" s="4"/>
      <c r="BN25" s="4"/>
      <c r="BO25" s="4"/>
      <c r="BP25" s="4"/>
      <c r="BQ25" s="4"/>
      <c r="BR25" s="4"/>
      <c r="BS25" s="4"/>
      <c r="BT25" s="4"/>
    </row>
    <row r="26" spans="1:72" x14ac:dyDescent="0.25">
      <c r="A26" s="83"/>
      <c r="C26" s="4"/>
      <c r="D26" s="74"/>
      <c r="E26" s="77"/>
      <c r="F26" s="5"/>
      <c r="G26" s="77"/>
      <c r="H26" s="77"/>
      <c r="I26" s="77" t="str">
        <f t="shared" si="27"/>
        <v>TRABAJADOR 4  ADMINISTRACION</v>
      </c>
      <c r="J26" s="77"/>
      <c r="K26" s="77"/>
      <c r="L26" s="77"/>
      <c r="M26" s="77"/>
      <c r="N26" s="77"/>
      <c r="O26" s="4"/>
      <c r="P26" s="4"/>
      <c r="Q26" s="4"/>
      <c r="R26" s="4"/>
      <c r="S26" s="4"/>
      <c r="T26" s="77"/>
      <c r="U26" s="77"/>
      <c r="V26" s="77"/>
      <c r="W26" s="77"/>
      <c r="X26" s="77"/>
      <c r="Y26" s="4"/>
      <c r="Z26" s="4"/>
      <c r="AA26" s="4"/>
      <c r="AB26" s="4"/>
      <c r="AC26" s="4"/>
      <c r="AD26" s="4"/>
      <c r="AE26" s="4"/>
      <c r="AF26" s="4"/>
      <c r="AG26" s="4"/>
      <c r="AH26" s="4"/>
      <c r="AI26" s="77">
        <f>+AI25-AI23</f>
        <v>0</v>
      </c>
      <c r="AJ26" s="82"/>
      <c r="AK26" s="82"/>
      <c r="AL26" s="82"/>
      <c r="AM26" s="77"/>
      <c r="AN26" s="77"/>
      <c r="AO26" s="77"/>
      <c r="AP26" s="82"/>
      <c r="AQ26" s="82"/>
      <c r="AR26" s="82"/>
      <c r="AS26" s="82"/>
      <c r="AT26" s="82"/>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5"/>
    </row>
    <row r="27" spans="1:72" x14ac:dyDescent="0.25">
      <c r="A27" s="84"/>
      <c r="C27" s="4"/>
      <c r="D27" s="74"/>
      <c r="E27" s="4"/>
      <c r="F27" s="5"/>
      <c r="G27" s="4"/>
      <c r="H27" s="77"/>
      <c r="I27" s="77" t="str">
        <f t="shared" si="27"/>
        <v>TRABAJADOR 5  VENTAS</v>
      </c>
      <c r="J27" s="4"/>
      <c r="K27" s="4"/>
      <c r="L27" s="4"/>
      <c r="M27" s="4"/>
      <c r="N27" s="4"/>
      <c r="O27" s="77"/>
      <c r="P27" s="77"/>
      <c r="Q27" s="77"/>
      <c r="R27" s="77"/>
      <c r="S27" s="77"/>
      <c r="T27" s="4"/>
      <c r="U27" s="4"/>
      <c r="V27" s="4"/>
      <c r="W27" s="4"/>
      <c r="X27" s="86"/>
      <c r="Y27" s="4"/>
      <c r="Z27" s="4"/>
      <c r="AA27" s="4"/>
      <c r="AB27" s="4"/>
      <c r="AC27" s="4"/>
      <c r="AD27" s="4"/>
      <c r="AE27" s="4"/>
      <c r="AF27" s="4"/>
      <c r="AG27" s="4"/>
      <c r="AH27" s="4"/>
      <c r="AI27" s="86"/>
      <c r="AJ27" s="87"/>
      <c r="AK27" s="88"/>
      <c r="AL27" s="89"/>
      <c r="AM27" s="77"/>
      <c r="AN27" s="77"/>
      <c r="AO27" s="89"/>
      <c r="AP27" s="89"/>
      <c r="AQ27" s="89"/>
      <c r="AR27" s="89"/>
      <c r="AS27" s="87"/>
      <c r="AT27" s="90"/>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5"/>
    </row>
    <row r="28" spans="1:72" x14ac:dyDescent="0.25">
      <c r="A28" s="84"/>
      <c r="C28" s="4"/>
      <c r="D28" s="74"/>
      <c r="E28" s="91"/>
      <c r="F28" s="5"/>
      <c r="G28" s="4"/>
      <c r="H28" s="77"/>
      <c r="I28" s="77" t="str">
        <f t="shared" si="27"/>
        <v>TRABAJADOR 6  ADMINISTRACION</v>
      </c>
      <c r="J28" s="91"/>
      <c r="K28" s="4"/>
      <c r="L28" s="4"/>
      <c r="M28" s="4"/>
      <c r="N28" s="4"/>
      <c r="O28" s="77"/>
      <c r="P28" s="77"/>
      <c r="Q28" s="77"/>
      <c r="R28" s="4"/>
      <c r="S28" s="4"/>
      <c r="T28" s="4"/>
      <c r="U28" s="4"/>
      <c r="V28" s="4"/>
      <c r="W28" s="4"/>
      <c r="X28" s="4"/>
      <c r="Y28" s="4"/>
      <c r="Z28" s="4"/>
      <c r="AA28" s="4"/>
      <c r="AB28" s="4"/>
      <c r="AC28" s="4"/>
      <c r="AD28" s="4"/>
      <c r="AE28" s="4"/>
      <c r="AF28" s="4"/>
      <c r="AG28" s="4"/>
      <c r="AH28" s="4"/>
      <c r="AI28" s="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5"/>
    </row>
    <row r="29" spans="1:72" x14ac:dyDescent="0.25">
      <c r="A29" s="84"/>
      <c r="C29" s="4"/>
      <c r="D29" s="74" t="str">
        <f t="shared" ref="D29:D30" si="28">CONCATENATE(B20," ",C20," ",D20)</f>
        <v xml:space="preserve">  </v>
      </c>
      <c r="E29" s="91"/>
      <c r="F29" s="5"/>
      <c r="G29" s="4"/>
      <c r="H29" s="77"/>
      <c r="I29" s="77" t="str">
        <f t="shared" si="27"/>
        <v>TRABAJADOR 7  VENTAS</v>
      </c>
      <c r="J29" s="91"/>
      <c r="K29" s="4"/>
      <c r="L29" s="4"/>
      <c r="M29" s="4"/>
      <c r="N29" s="4"/>
      <c r="O29" s="4"/>
      <c r="P29" s="4"/>
      <c r="Q29" s="4"/>
      <c r="R29" s="4"/>
      <c r="S29" s="4"/>
      <c r="T29" s="91"/>
      <c r="U29" s="91"/>
      <c r="V29" s="91"/>
      <c r="W29" s="4"/>
      <c r="X29" s="92"/>
      <c r="Y29" s="4"/>
      <c r="Z29" s="4"/>
      <c r="AA29" s="4"/>
      <c r="AB29" s="4"/>
      <c r="AC29" s="4"/>
      <c r="AD29" s="4"/>
      <c r="AE29" s="4"/>
      <c r="AF29" s="4"/>
      <c r="AG29" s="4"/>
      <c r="AH29" s="4"/>
      <c r="AI29" s="4"/>
      <c r="AJ29" s="84"/>
      <c r="AK29" s="84"/>
      <c r="AL29" s="84"/>
      <c r="AM29" s="84"/>
      <c r="AN29" s="93" t="s">
        <v>84</v>
      </c>
      <c r="AO29" s="94" t="s">
        <v>85</v>
      </c>
      <c r="AP29" s="94" t="s">
        <v>86</v>
      </c>
      <c r="AQ29" s="84"/>
      <c r="AR29" s="95"/>
      <c r="AS29" s="95"/>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5"/>
    </row>
    <row r="30" spans="1:72" ht="15.75" customHeight="1" x14ac:dyDescent="0.25">
      <c r="A30" s="84"/>
      <c r="C30" s="4"/>
      <c r="D30" s="74" t="str">
        <f t="shared" si="28"/>
        <v xml:space="preserve">  </v>
      </c>
      <c r="E30" s="91"/>
      <c r="F30" s="5"/>
      <c r="G30" s="4"/>
      <c r="H30" s="96"/>
      <c r="I30" s="77" t="str">
        <f t="shared" si="27"/>
        <v>TRABAJADOR 8  ADMINISTRACION</v>
      </c>
      <c r="J30" s="91"/>
      <c r="K30" s="4"/>
      <c r="L30" s="4"/>
      <c r="M30" s="4"/>
      <c r="N30" s="4"/>
      <c r="O30" s="77"/>
      <c r="P30" s="77"/>
      <c r="Q30" s="77"/>
      <c r="R30" s="77"/>
      <c r="S30" s="77"/>
      <c r="T30" s="4"/>
      <c r="U30" s="4"/>
      <c r="V30" s="4"/>
      <c r="W30" s="92"/>
      <c r="X30" s="92"/>
      <c r="Y30" s="4"/>
      <c r="Z30" s="4"/>
      <c r="AA30" s="4"/>
      <c r="AB30" s="4"/>
      <c r="AC30" s="4"/>
      <c r="AD30" s="4"/>
      <c r="AE30" s="4"/>
      <c r="AF30" s="4"/>
      <c r="AG30" s="4"/>
      <c r="AH30" s="4"/>
      <c r="AI30" s="4"/>
      <c r="AJ30" s="84"/>
      <c r="AK30" s="84"/>
      <c r="AL30" s="84"/>
      <c r="AM30" s="84"/>
      <c r="AN30" s="97" t="s">
        <v>87</v>
      </c>
      <c r="AO30" s="97" t="s">
        <v>88</v>
      </c>
      <c r="AP30" s="98">
        <v>1025</v>
      </c>
      <c r="AQ30" s="84"/>
      <c r="AR30" s="84"/>
      <c r="AS30" s="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5"/>
    </row>
    <row r="31" spans="1:72" ht="15.75" customHeight="1" x14ac:dyDescent="0.25">
      <c r="A31" s="84"/>
      <c r="B31" s="4"/>
      <c r="C31" s="4"/>
      <c r="D31" s="96"/>
      <c r="E31" s="91"/>
      <c r="F31" s="5"/>
      <c r="G31" s="4"/>
      <c r="H31" s="96"/>
      <c r="I31" s="4"/>
      <c r="J31" s="4"/>
      <c r="K31" s="91"/>
      <c r="L31" s="4"/>
      <c r="M31" s="4"/>
      <c r="N31" s="4"/>
      <c r="O31" s="77"/>
      <c r="P31" s="77"/>
      <c r="Q31" s="77"/>
      <c r="R31" s="4"/>
      <c r="S31" s="4"/>
      <c r="T31" s="4"/>
      <c r="U31" s="4"/>
      <c r="V31" s="4"/>
      <c r="W31" s="92"/>
      <c r="X31" s="92"/>
      <c r="Y31" s="4"/>
      <c r="Z31" s="4"/>
      <c r="AA31" s="4"/>
      <c r="AB31" s="4"/>
      <c r="AC31" s="4"/>
      <c r="AD31" s="4"/>
      <c r="AE31" s="4"/>
      <c r="AF31" s="4"/>
      <c r="AG31" s="4"/>
      <c r="AH31" s="4"/>
      <c r="AI31" s="77"/>
      <c r="AJ31" s="82"/>
      <c r="AK31" s="84"/>
      <c r="AL31" s="84"/>
      <c r="AM31" s="84"/>
      <c r="AN31" s="97" t="s">
        <v>89</v>
      </c>
      <c r="AO31" s="97" t="s">
        <v>90</v>
      </c>
      <c r="AP31" s="98">
        <f>AP30*10%</f>
        <v>102.5</v>
      </c>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5"/>
    </row>
    <row r="32" spans="1:72" ht="15.75" customHeight="1" x14ac:dyDescent="0.25">
      <c r="A32" s="84"/>
      <c r="B32" s="4"/>
      <c r="C32" s="4"/>
      <c r="D32" s="96"/>
      <c r="E32" s="91"/>
      <c r="F32" s="5"/>
      <c r="G32" s="4"/>
      <c r="H32" s="96"/>
      <c r="I32" s="91"/>
      <c r="J32" s="91"/>
      <c r="K32" s="4"/>
      <c r="L32" s="4"/>
      <c r="M32" s="4"/>
      <c r="N32" s="4"/>
      <c r="O32" s="4"/>
      <c r="P32" s="4"/>
      <c r="Q32" s="4"/>
      <c r="R32" s="4"/>
      <c r="S32" s="4"/>
      <c r="T32" s="4"/>
      <c r="U32" s="4"/>
      <c r="V32" s="4"/>
      <c r="W32" s="92"/>
      <c r="X32" s="92"/>
      <c r="Y32" s="4"/>
      <c r="Z32" s="4"/>
      <c r="AA32" s="4"/>
      <c r="AB32" s="4"/>
      <c r="AC32" s="4"/>
      <c r="AD32" s="4"/>
      <c r="AE32" s="4"/>
      <c r="AF32" s="4"/>
      <c r="AG32" s="4"/>
      <c r="AH32" s="4"/>
      <c r="AI32" s="76"/>
      <c r="AJ32" s="84"/>
      <c r="AK32" s="84"/>
      <c r="AL32" s="84"/>
      <c r="AM32" s="84"/>
      <c r="AN32" s="97" t="s">
        <v>91</v>
      </c>
      <c r="AO32" s="97" t="s">
        <v>92</v>
      </c>
      <c r="AP32" s="99">
        <v>0.09</v>
      </c>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5"/>
    </row>
    <row r="33" spans="1:72" ht="15.75" customHeight="1" x14ac:dyDescent="0.25">
      <c r="A33" s="84"/>
      <c r="B33" s="4"/>
      <c r="C33" s="4"/>
      <c r="D33" s="96"/>
      <c r="E33" s="91"/>
      <c r="F33" s="5"/>
      <c r="G33" s="4"/>
      <c r="H33" s="4"/>
      <c r="I33" s="4"/>
      <c r="J33" s="4"/>
      <c r="K33" s="4"/>
      <c r="L33" s="4"/>
      <c r="M33" s="4"/>
      <c r="N33" s="4"/>
      <c r="O33" s="77"/>
      <c r="P33" s="77"/>
      <c r="Q33" s="77"/>
      <c r="R33" s="77"/>
      <c r="S33" s="4"/>
      <c r="T33" s="4"/>
      <c r="U33" s="4"/>
      <c r="V33" s="4"/>
      <c r="W33" s="92"/>
      <c r="X33" s="92"/>
      <c r="Y33" s="4"/>
      <c r="Z33" s="4"/>
      <c r="AA33" s="4"/>
      <c r="AB33" s="4"/>
      <c r="AC33" s="4"/>
      <c r="AD33" s="4"/>
      <c r="AE33" s="4"/>
      <c r="AF33" s="4"/>
      <c r="AG33" s="4"/>
      <c r="AH33" s="4"/>
      <c r="AI33" s="4"/>
      <c r="AJ33" s="84"/>
      <c r="AK33" s="84"/>
      <c r="AL33" s="84"/>
      <c r="AM33" s="84"/>
      <c r="AN33" s="97" t="s">
        <v>93</v>
      </c>
      <c r="AO33" s="97" t="s">
        <v>94</v>
      </c>
      <c r="AP33" s="100">
        <v>5</v>
      </c>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5"/>
    </row>
    <row r="34" spans="1:72" ht="15.75" customHeight="1" x14ac:dyDescent="0.25">
      <c r="A34" s="84"/>
      <c r="B34" s="4"/>
      <c r="C34" s="4"/>
      <c r="D34" s="96"/>
      <c r="E34" s="91"/>
      <c r="F34" s="5"/>
      <c r="G34" s="4"/>
      <c r="H34" s="101"/>
      <c r="I34" s="4"/>
      <c r="J34" s="4"/>
      <c r="K34" s="4"/>
      <c r="L34" s="4"/>
      <c r="M34" s="4"/>
      <c r="N34" s="4"/>
      <c r="O34" s="77"/>
      <c r="P34" s="77"/>
      <c r="Q34" s="77"/>
      <c r="R34" s="77"/>
      <c r="S34" s="4"/>
      <c r="T34" s="4"/>
      <c r="U34" s="4"/>
      <c r="V34" s="4"/>
      <c r="W34" s="92"/>
      <c r="X34" s="92"/>
      <c r="Y34" s="4"/>
      <c r="Z34" s="4"/>
      <c r="AA34" s="4"/>
      <c r="AB34" s="76"/>
      <c r="AC34" s="4"/>
      <c r="AD34" s="4"/>
      <c r="AE34" s="4"/>
      <c r="AF34" s="4"/>
      <c r="AG34" s="4"/>
      <c r="AH34" s="4"/>
      <c r="AI34" s="4"/>
      <c r="AJ34" s="84"/>
      <c r="AK34" s="84"/>
      <c r="AL34" s="84"/>
      <c r="AM34" s="84"/>
      <c r="AN34" s="97" t="s">
        <v>95</v>
      </c>
      <c r="AO34" s="97" t="s">
        <v>95</v>
      </c>
      <c r="AP34" s="102">
        <v>1.23E-2</v>
      </c>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5"/>
    </row>
    <row r="35" spans="1:72" ht="15.75" customHeight="1" x14ac:dyDescent="0.25">
      <c r="A35" s="84"/>
      <c r="B35" s="4"/>
      <c r="C35" s="4"/>
      <c r="D35" s="96"/>
      <c r="E35" s="91"/>
      <c r="F35" s="5"/>
      <c r="G35" s="4"/>
      <c r="H35" s="101"/>
      <c r="I35" s="4"/>
      <c r="J35" s="4"/>
      <c r="K35" s="4"/>
      <c r="L35" s="4"/>
      <c r="M35" s="4"/>
      <c r="N35" s="4"/>
      <c r="O35" s="77"/>
      <c r="P35" s="77"/>
      <c r="Q35" s="77"/>
      <c r="R35" s="77" t="s">
        <v>96</v>
      </c>
      <c r="S35" s="4"/>
      <c r="T35" s="4"/>
      <c r="U35" s="4"/>
      <c r="V35" s="4"/>
      <c r="W35" s="92"/>
      <c r="X35" s="92"/>
      <c r="Y35" s="4"/>
      <c r="Z35" s="4"/>
      <c r="AA35" s="4"/>
      <c r="AB35" s="76"/>
      <c r="AC35" s="4"/>
      <c r="AD35" s="4"/>
      <c r="AE35" s="4"/>
      <c r="AF35" s="4"/>
      <c r="AG35" s="4"/>
      <c r="AH35" s="4"/>
      <c r="AI35" s="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5"/>
    </row>
    <row r="36" spans="1:72" ht="15.75" customHeight="1" x14ac:dyDescent="0.25">
      <c r="A36" s="84"/>
      <c r="B36" s="4"/>
      <c r="C36" s="4"/>
      <c r="D36" s="96"/>
      <c r="E36" s="91"/>
      <c r="F36" s="5"/>
      <c r="G36" s="4"/>
      <c r="H36" s="4"/>
      <c r="I36" s="4"/>
      <c r="J36" s="4"/>
      <c r="K36" s="4"/>
      <c r="L36" s="4"/>
      <c r="M36" s="4"/>
      <c r="N36" s="4"/>
      <c r="O36" s="77"/>
      <c r="P36" s="77"/>
      <c r="Q36" s="77"/>
      <c r="R36" s="77"/>
      <c r="S36" s="4"/>
      <c r="T36" s="4"/>
      <c r="U36" s="4"/>
      <c r="V36" s="4"/>
      <c r="W36" s="92"/>
      <c r="X36" s="92"/>
      <c r="Y36" s="4"/>
      <c r="Z36" s="4"/>
      <c r="AA36" s="4"/>
      <c r="AB36" s="76"/>
      <c r="AC36" s="4"/>
      <c r="AD36" s="4"/>
      <c r="AE36" s="4"/>
      <c r="AF36" s="4"/>
      <c r="AG36" s="4"/>
      <c r="AH36" s="4"/>
      <c r="AI36" s="87"/>
      <c r="AJ36" s="87"/>
      <c r="AK36" s="87"/>
      <c r="AL36" s="87"/>
      <c r="AM36" s="87"/>
      <c r="AN36" s="87"/>
      <c r="AO36" s="87"/>
      <c r="AP36" s="87"/>
      <c r="AQ36" s="87"/>
      <c r="AR36" s="87"/>
      <c r="AS36" s="87"/>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5"/>
    </row>
    <row r="37" spans="1:72" ht="15.75" customHeight="1" x14ac:dyDescent="0.25">
      <c r="A37" s="103"/>
      <c r="B37" s="104"/>
      <c r="C37" s="104"/>
      <c r="D37" s="105"/>
      <c r="E37" s="106"/>
      <c r="F37" s="107"/>
      <c r="G37" s="104"/>
      <c r="H37" s="108"/>
      <c r="I37" s="104"/>
      <c r="J37" s="104"/>
      <c r="K37" s="104"/>
      <c r="L37" s="104"/>
      <c r="M37" s="104"/>
      <c r="N37" s="104"/>
      <c r="O37" s="77"/>
      <c r="P37" s="77"/>
      <c r="Q37" s="77"/>
      <c r="R37" s="77"/>
      <c r="S37" s="4"/>
      <c r="T37" s="104"/>
      <c r="U37" s="104"/>
      <c r="V37" s="104"/>
      <c r="W37" s="109"/>
      <c r="X37" s="109"/>
      <c r="Y37" s="104"/>
      <c r="Z37" s="104"/>
      <c r="AA37" s="4"/>
      <c r="AB37" s="76"/>
      <c r="AC37" s="4"/>
      <c r="AD37" s="4"/>
      <c r="AE37" s="4"/>
      <c r="AF37" s="4"/>
      <c r="AG37" s="4"/>
      <c r="AH37" s="4"/>
      <c r="AI37" s="104"/>
      <c r="AJ37" s="103"/>
      <c r="AK37" s="103"/>
      <c r="AL37" s="103"/>
      <c r="AM37" s="103"/>
      <c r="AN37" s="110" t="s">
        <v>84</v>
      </c>
      <c r="AO37" s="111" t="s">
        <v>85</v>
      </c>
      <c r="AP37" s="111" t="s">
        <v>53</v>
      </c>
      <c r="AQ37" s="111" t="s">
        <v>54</v>
      </c>
      <c r="AR37" s="111" t="s">
        <v>97</v>
      </c>
      <c r="AS37" s="112"/>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13"/>
    </row>
    <row r="38" spans="1:72" ht="15.75" customHeight="1" x14ac:dyDescent="0.25">
      <c r="A38" s="84"/>
      <c r="B38" s="4"/>
      <c r="C38" s="4"/>
      <c r="D38" s="96"/>
      <c r="E38" s="91"/>
      <c r="F38" s="5"/>
      <c r="G38" s="4"/>
      <c r="H38" s="101"/>
      <c r="I38" s="4"/>
      <c r="J38" s="4"/>
      <c r="K38" s="4"/>
      <c r="L38" s="4"/>
      <c r="M38" s="4"/>
      <c r="N38" s="4"/>
      <c r="O38" s="77"/>
      <c r="P38" s="77"/>
      <c r="Q38" s="77"/>
      <c r="R38" s="77"/>
      <c r="S38" s="4"/>
      <c r="T38" s="4"/>
      <c r="U38" s="4"/>
      <c r="V38" s="4"/>
      <c r="W38" s="92"/>
      <c r="X38" s="92"/>
      <c r="Y38" s="4"/>
      <c r="Z38" s="4"/>
      <c r="AA38" s="4"/>
      <c r="AB38" s="76"/>
      <c r="AC38" s="4"/>
      <c r="AD38" s="4"/>
      <c r="AE38" s="4"/>
      <c r="AF38" s="4"/>
      <c r="AG38" s="4"/>
      <c r="AH38" s="4"/>
      <c r="AI38" s="4"/>
      <c r="AJ38" s="84"/>
      <c r="AK38" s="84"/>
      <c r="AL38" s="84"/>
      <c r="AM38" s="84"/>
      <c r="AN38" s="97" t="s">
        <v>52</v>
      </c>
      <c r="AO38" s="97" t="s">
        <v>98</v>
      </c>
      <c r="AP38" s="102">
        <v>0.13</v>
      </c>
      <c r="AQ38" s="102"/>
      <c r="AR38" s="99"/>
      <c r="AS38" s="114">
        <f>AP38</f>
        <v>0.13</v>
      </c>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5"/>
    </row>
    <row r="39" spans="1:72" ht="15.75" customHeight="1" x14ac:dyDescent="0.25">
      <c r="A39" s="84"/>
      <c r="B39" s="4"/>
      <c r="C39" s="4"/>
      <c r="D39" s="96"/>
      <c r="E39" s="91"/>
      <c r="F39" s="5"/>
      <c r="G39" s="4"/>
      <c r="H39" s="4"/>
      <c r="I39" s="4"/>
      <c r="J39" s="4"/>
      <c r="K39" s="4"/>
      <c r="L39" s="4"/>
      <c r="M39" s="4"/>
      <c r="N39" s="4"/>
      <c r="O39" s="77"/>
      <c r="P39" s="77"/>
      <c r="Q39" s="77"/>
      <c r="R39" s="77"/>
      <c r="S39" s="4"/>
      <c r="T39" s="4"/>
      <c r="U39" s="4"/>
      <c r="V39" s="4"/>
      <c r="W39" s="4"/>
      <c r="X39" s="4"/>
      <c r="Y39" s="4"/>
      <c r="Z39" s="4"/>
      <c r="AA39" s="4"/>
      <c r="AB39" s="76"/>
      <c r="AC39" s="4"/>
      <c r="AD39" s="4"/>
      <c r="AE39" s="4"/>
      <c r="AF39" s="4"/>
      <c r="AG39" s="4"/>
      <c r="AH39" s="4"/>
      <c r="AI39" s="4"/>
      <c r="AJ39" s="84"/>
      <c r="AK39" s="84"/>
      <c r="AL39" s="84"/>
      <c r="AM39" s="84"/>
      <c r="AN39" s="97" t="s">
        <v>99</v>
      </c>
      <c r="AO39" s="97"/>
      <c r="AP39" s="102">
        <v>0.1</v>
      </c>
      <c r="AQ39" s="102">
        <v>1.7000000000000001E-2</v>
      </c>
      <c r="AR39" s="102">
        <v>1.47E-2</v>
      </c>
      <c r="AS39" s="115">
        <f t="shared" ref="AS39:AS41" si="29">AP39+AQ39+AR39</f>
        <v>0.13170000000000001</v>
      </c>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5"/>
    </row>
    <row r="40" spans="1:72" ht="15.75" customHeight="1" x14ac:dyDescent="0.25">
      <c r="A40" s="84"/>
      <c r="B40" s="4"/>
      <c r="C40" s="4"/>
      <c r="D40" s="96"/>
      <c r="E40" s="91"/>
      <c r="F40" s="5"/>
      <c r="G40" s="4"/>
      <c r="H40" s="101"/>
      <c r="I40" s="4"/>
      <c r="J40" s="4"/>
      <c r="K40" s="4"/>
      <c r="L40" s="4"/>
      <c r="M40" s="4"/>
      <c r="N40" s="4"/>
      <c r="O40" s="77"/>
      <c r="P40" s="77"/>
      <c r="Q40" s="77"/>
      <c r="R40" s="77"/>
      <c r="S40" s="4"/>
      <c r="T40" s="91"/>
      <c r="U40" s="91"/>
      <c r="V40" s="91"/>
      <c r="W40" s="116"/>
      <c r="X40" s="116"/>
      <c r="Y40" s="4"/>
      <c r="Z40" s="4"/>
      <c r="AA40" s="4"/>
      <c r="AB40" s="76"/>
      <c r="AC40" s="4"/>
      <c r="AD40" s="4"/>
      <c r="AE40" s="4"/>
      <c r="AF40" s="4"/>
      <c r="AG40" s="4"/>
      <c r="AH40" s="4"/>
      <c r="AI40" s="4"/>
      <c r="AJ40" s="84"/>
      <c r="AK40" s="84"/>
      <c r="AL40" s="84"/>
      <c r="AM40" s="84"/>
      <c r="AN40" s="117" t="s">
        <v>83</v>
      </c>
      <c r="AO40" s="97"/>
      <c r="AP40" s="102">
        <v>0.1</v>
      </c>
      <c r="AQ40" s="102">
        <v>1.7000000000000001E-2</v>
      </c>
      <c r="AR40" s="118">
        <v>0</v>
      </c>
      <c r="AS40" s="115">
        <f t="shared" si="29"/>
        <v>0.11700000000000001</v>
      </c>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5"/>
    </row>
    <row r="41" spans="1:72" ht="15.75" customHeight="1" x14ac:dyDescent="0.25">
      <c r="A41" s="84"/>
      <c r="B41" s="4"/>
      <c r="C41" s="4"/>
      <c r="D41" s="96"/>
      <c r="E41" s="91"/>
      <c r="F41" s="5"/>
      <c r="G41" s="4"/>
      <c r="H41" s="101"/>
      <c r="I41" s="4"/>
      <c r="J41" s="4"/>
      <c r="K41" s="4"/>
      <c r="L41" s="4"/>
      <c r="M41" s="4"/>
      <c r="N41" s="4"/>
      <c r="O41" s="4"/>
      <c r="P41" s="4"/>
      <c r="Q41" s="4"/>
      <c r="R41" s="4"/>
      <c r="S41" s="4"/>
      <c r="T41" s="4"/>
      <c r="U41" s="4"/>
      <c r="V41" s="4"/>
      <c r="W41" s="4"/>
      <c r="X41" s="92"/>
      <c r="Y41" s="4"/>
      <c r="Z41" s="4"/>
      <c r="AA41" s="4"/>
      <c r="AB41" s="76"/>
      <c r="AC41" s="4"/>
      <c r="AD41" s="4"/>
      <c r="AE41" s="4"/>
      <c r="AF41" s="4"/>
      <c r="AG41" s="4"/>
      <c r="AH41" s="4"/>
      <c r="AI41" s="77"/>
      <c r="AJ41" s="84"/>
      <c r="AK41" s="84"/>
      <c r="AL41" s="84"/>
      <c r="AM41" s="84"/>
      <c r="AN41" s="97" t="s">
        <v>100</v>
      </c>
      <c r="AO41" s="97" t="s">
        <v>101</v>
      </c>
      <c r="AP41" s="102">
        <v>0.1</v>
      </c>
      <c r="AQ41" s="102">
        <v>1.7000000000000001E-2</v>
      </c>
      <c r="AR41" s="102">
        <v>1.55E-2</v>
      </c>
      <c r="AS41" s="115">
        <f t="shared" si="29"/>
        <v>0.13250000000000001</v>
      </c>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5"/>
    </row>
    <row r="42" spans="1:72" ht="15.75" customHeight="1" x14ac:dyDescent="0.25">
      <c r="A42" s="84"/>
      <c r="B42" s="4"/>
      <c r="C42" s="4"/>
      <c r="D42" s="96"/>
      <c r="E42" s="91"/>
      <c r="F42" s="5"/>
      <c r="G42" s="4"/>
      <c r="H42" s="4"/>
      <c r="I42" s="4"/>
      <c r="J42" s="4"/>
      <c r="K42" s="4"/>
      <c r="L42" s="4"/>
      <c r="M42" s="4"/>
      <c r="N42" s="4"/>
      <c r="O42" s="4"/>
      <c r="P42" s="4"/>
      <c r="Q42" s="4"/>
      <c r="R42" s="4"/>
      <c r="S42" s="4"/>
      <c r="T42" s="4"/>
      <c r="U42" s="4"/>
      <c r="V42" s="4"/>
      <c r="W42" s="92"/>
      <c r="X42" s="92"/>
      <c r="Y42" s="4"/>
      <c r="Z42" s="4"/>
      <c r="AA42" s="4"/>
      <c r="AB42" s="76"/>
      <c r="AC42" s="4"/>
      <c r="AD42" s="4"/>
      <c r="AE42" s="4"/>
      <c r="AF42" s="4"/>
      <c r="AG42" s="4"/>
      <c r="AH42" s="4"/>
      <c r="AI42" s="77"/>
      <c r="AJ42" s="84"/>
      <c r="AK42" s="84"/>
      <c r="AL42" s="84"/>
      <c r="AM42" s="84"/>
      <c r="AN42" s="97"/>
      <c r="AO42" s="97"/>
      <c r="AP42" s="102">
        <v>0.1</v>
      </c>
      <c r="AQ42" s="102">
        <v>1.7000000000000001E-2</v>
      </c>
      <c r="AR42" s="102"/>
      <c r="AS42" s="115"/>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5"/>
    </row>
    <row r="43" spans="1:72" ht="15.75" customHeight="1" x14ac:dyDescent="0.25">
      <c r="A43" s="84"/>
      <c r="B43" s="4"/>
      <c r="C43" s="4"/>
      <c r="D43" s="96"/>
      <c r="E43" s="91"/>
      <c r="F43" s="5"/>
      <c r="G43" s="4"/>
      <c r="H43" s="101"/>
      <c r="I43" s="4"/>
      <c r="J43" s="4"/>
      <c r="K43" s="4"/>
      <c r="L43" s="4"/>
      <c r="M43" s="4"/>
      <c r="N43" s="4"/>
      <c r="O43" s="4"/>
      <c r="P43" s="4"/>
      <c r="Q43" s="4"/>
      <c r="R43" s="4"/>
      <c r="S43" s="4"/>
      <c r="T43" s="4"/>
      <c r="U43" s="4"/>
      <c r="V43" s="4"/>
      <c r="W43" s="92"/>
      <c r="X43" s="92"/>
      <c r="Y43" s="4"/>
      <c r="Z43" s="4"/>
      <c r="AA43" s="4"/>
      <c r="AB43" s="76"/>
      <c r="AC43" s="4"/>
      <c r="AD43" s="4"/>
      <c r="AE43" s="4"/>
      <c r="AF43" s="4"/>
      <c r="AG43" s="4"/>
      <c r="AH43" s="4"/>
      <c r="AI43" s="77"/>
      <c r="AJ43" s="84"/>
      <c r="AK43" s="84"/>
      <c r="AL43" s="84"/>
      <c r="AM43" s="84"/>
      <c r="AN43" s="117" t="s">
        <v>62</v>
      </c>
      <c r="AO43" s="97" t="s">
        <v>101</v>
      </c>
      <c r="AP43" s="102">
        <v>0.1</v>
      </c>
      <c r="AQ43" s="102">
        <v>1.7000000000000001E-2</v>
      </c>
      <c r="AR43" s="118">
        <v>0</v>
      </c>
      <c r="AS43" s="115">
        <f t="shared" ref="AS43:AS47" si="30">AP43+AQ43+AR43</f>
        <v>0.11700000000000001</v>
      </c>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5"/>
    </row>
    <row r="44" spans="1:72" ht="15.75" customHeight="1" x14ac:dyDescent="0.25">
      <c r="A44" s="84"/>
      <c r="B44" s="4"/>
      <c r="C44" s="4"/>
      <c r="D44" s="96"/>
      <c r="E44" s="91"/>
      <c r="F44" s="5"/>
      <c r="G44" s="4"/>
      <c r="H44" s="101"/>
      <c r="I44" s="4"/>
      <c r="J44" s="4"/>
      <c r="K44" s="4"/>
      <c r="L44" s="119"/>
      <c r="M44" s="119"/>
      <c r="N44" s="119"/>
      <c r="O44" s="119"/>
      <c r="P44" s="4"/>
      <c r="Q44" s="4"/>
      <c r="R44" s="4"/>
      <c r="S44" s="4"/>
      <c r="T44" s="4"/>
      <c r="U44" s="4"/>
      <c r="V44" s="4"/>
      <c r="W44" s="92"/>
      <c r="X44" s="92"/>
      <c r="Y44" s="4"/>
      <c r="Z44" s="4"/>
      <c r="AA44" s="4"/>
      <c r="AB44" s="76"/>
      <c r="AC44" s="4"/>
      <c r="AD44" s="4"/>
      <c r="AE44" s="4"/>
      <c r="AF44" s="4"/>
      <c r="AG44" s="4"/>
      <c r="AH44" s="4"/>
      <c r="AI44" s="77"/>
      <c r="AJ44" s="84"/>
      <c r="AK44" s="84"/>
      <c r="AL44" s="84"/>
      <c r="AM44" s="84"/>
      <c r="AN44" s="97" t="s">
        <v>102</v>
      </c>
      <c r="AO44" s="97" t="s">
        <v>103</v>
      </c>
      <c r="AP44" s="102">
        <v>0.1</v>
      </c>
      <c r="AQ44" s="102">
        <v>1.7000000000000001E-2</v>
      </c>
      <c r="AR44" s="120">
        <v>1.6E-2</v>
      </c>
      <c r="AS44" s="115">
        <f t="shared" si="30"/>
        <v>0.13300000000000001</v>
      </c>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5"/>
    </row>
    <row r="45" spans="1:72" ht="15.75" customHeight="1" x14ac:dyDescent="0.25">
      <c r="A45" s="84"/>
      <c r="B45" s="4"/>
      <c r="C45" s="4"/>
      <c r="D45" s="96"/>
      <c r="E45" s="91"/>
      <c r="F45" s="5"/>
      <c r="G45" s="4"/>
      <c r="H45" s="4"/>
      <c r="I45" s="4"/>
      <c r="J45" s="4"/>
      <c r="K45" s="4"/>
      <c r="L45" s="4"/>
      <c r="M45" s="4"/>
      <c r="N45" s="4"/>
      <c r="O45" s="119"/>
      <c r="P45" s="4"/>
      <c r="Q45" s="4"/>
      <c r="R45" s="4"/>
      <c r="S45" s="4"/>
      <c r="T45" s="4"/>
      <c r="U45" s="4"/>
      <c r="V45" s="4"/>
      <c r="W45" s="92"/>
      <c r="X45" s="92"/>
      <c r="Y45" s="4"/>
      <c r="Z45" s="4"/>
      <c r="AA45" s="4"/>
      <c r="AB45" s="76"/>
      <c r="AC45" s="4"/>
      <c r="AD45" s="4"/>
      <c r="AE45" s="4"/>
      <c r="AF45" s="4"/>
      <c r="AG45" s="4"/>
      <c r="AH45" s="4"/>
      <c r="AI45" s="77"/>
      <c r="AJ45" s="84"/>
      <c r="AK45" s="84"/>
      <c r="AL45" s="84"/>
      <c r="AM45" s="84"/>
      <c r="AN45" s="117" t="s">
        <v>104</v>
      </c>
      <c r="AO45" s="97" t="s">
        <v>103</v>
      </c>
      <c r="AP45" s="102">
        <v>0.1</v>
      </c>
      <c r="AQ45" s="102">
        <v>1.7000000000000001E-2</v>
      </c>
      <c r="AR45" s="118">
        <v>0</v>
      </c>
      <c r="AS45" s="115">
        <f t="shared" si="30"/>
        <v>0.11700000000000001</v>
      </c>
      <c r="AT45" s="84">
        <f>AS45*1400</f>
        <v>163.80000000000001</v>
      </c>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5"/>
    </row>
    <row r="46" spans="1:72" ht="15.75" customHeight="1" x14ac:dyDescent="0.25">
      <c r="A46" s="84"/>
      <c r="B46" s="4"/>
      <c r="C46" s="4"/>
      <c r="D46" s="96"/>
      <c r="E46" s="91"/>
      <c r="F46" s="5"/>
      <c r="G46" s="4"/>
      <c r="H46" s="101"/>
      <c r="I46" s="4"/>
      <c r="J46" s="4"/>
      <c r="K46" s="4"/>
      <c r="L46" s="4"/>
      <c r="M46" s="4"/>
      <c r="N46" s="4"/>
      <c r="O46" s="121"/>
      <c r="P46" s="4"/>
      <c r="Q46" s="4"/>
      <c r="R46" s="4"/>
      <c r="S46" s="4"/>
      <c r="T46" s="4"/>
      <c r="U46" s="4"/>
      <c r="V46" s="4"/>
      <c r="W46" s="92"/>
      <c r="X46" s="92"/>
      <c r="Y46" s="4"/>
      <c r="Z46" s="4"/>
      <c r="AA46" s="4"/>
      <c r="AB46" s="76"/>
      <c r="AC46" s="4"/>
      <c r="AD46" s="4"/>
      <c r="AE46" s="4"/>
      <c r="AF46" s="4"/>
      <c r="AG46" s="4"/>
      <c r="AH46" s="4"/>
      <c r="AI46" s="4"/>
      <c r="AJ46" s="84"/>
      <c r="AK46" s="84"/>
      <c r="AL46" s="84"/>
      <c r="AM46" s="84"/>
      <c r="AN46" s="122" t="s">
        <v>105</v>
      </c>
      <c r="AO46" s="123" t="s">
        <v>106</v>
      </c>
      <c r="AP46" s="102">
        <v>0.1</v>
      </c>
      <c r="AQ46" s="102">
        <v>1.7000000000000001E-2</v>
      </c>
      <c r="AR46" s="120">
        <v>1.6899999999999998E-2</v>
      </c>
      <c r="AS46" s="115">
        <f t="shared" si="30"/>
        <v>0.13390000000000002</v>
      </c>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5"/>
    </row>
    <row r="47" spans="1:72" ht="15.75" customHeight="1" x14ac:dyDescent="0.25">
      <c r="A47" s="4"/>
      <c r="B47" s="4"/>
      <c r="C47" s="4"/>
      <c r="D47" s="96"/>
      <c r="E47" s="91"/>
      <c r="F47" s="5"/>
      <c r="G47" s="4"/>
      <c r="H47" s="101"/>
      <c r="I47" s="4"/>
      <c r="J47" s="4"/>
      <c r="K47" s="4"/>
      <c r="L47" s="4"/>
      <c r="M47" s="4"/>
      <c r="N47" s="4"/>
      <c r="O47" s="4"/>
      <c r="P47" s="4"/>
      <c r="Q47" s="4"/>
      <c r="R47" s="4"/>
      <c r="S47" s="4"/>
      <c r="T47" s="4"/>
      <c r="U47" s="4"/>
      <c r="V47" s="4"/>
      <c r="W47" s="4"/>
      <c r="X47" s="4"/>
      <c r="Y47" s="4"/>
      <c r="Z47" s="4"/>
      <c r="AA47" s="4"/>
      <c r="AB47" s="76"/>
      <c r="AC47" s="4"/>
      <c r="AD47" s="4"/>
      <c r="AE47" s="4"/>
      <c r="AF47" s="4"/>
      <c r="AG47" s="4"/>
      <c r="AH47" s="4"/>
      <c r="AI47" s="4"/>
      <c r="AJ47" s="4"/>
      <c r="AK47" s="4"/>
      <c r="AL47" s="4"/>
      <c r="AM47" s="4"/>
      <c r="AN47" s="124" t="s">
        <v>107</v>
      </c>
      <c r="AO47" s="125" t="s">
        <v>106</v>
      </c>
      <c r="AP47" s="102">
        <v>0.1</v>
      </c>
      <c r="AQ47" s="102">
        <v>1.7000000000000001E-2</v>
      </c>
      <c r="AR47" s="126">
        <v>0</v>
      </c>
      <c r="AS47" s="115">
        <f t="shared" si="30"/>
        <v>0.11700000000000001</v>
      </c>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row>
    <row r="48" spans="1:72" ht="15.75" customHeight="1" x14ac:dyDescent="0.25">
      <c r="A48" s="4"/>
      <c r="B48" s="4"/>
      <c r="C48" s="4"/>
      <c r="D48" s="96"/>
      <c r="E48" s="91"/>
      <c r="F48" s="5"/>
      <c r="G48" s="4"/>
      <c r="H48" s="4"/>
      <c r="I48" s="4"/>
      <c r="J48" s="4"/>
      <c r="K48" s="4"/>
      <c r="L48" s="4"/>
      <c r="M48" s="4"/>
      <c r="N48" s="4"/>
      <c r="O48" s="4"/>
      <c r="P48" s="4"/>
      <c r="Q48" s="4"/>
      <c r="R48" s="4"/>
      <c r="S48" s="4"/>
      <c r="T48" s="4"/>
      <c r="U48" s="4"/>
      <c r="V48" s="4"/>
      <c r="W48" s="4"/>
      <c r="X48" s="3"/>
      <c r="Y48" s="4"/>
      <c r="Z48" s="4"/>
      <c r="AA48" s="4"/>
      <c r="AB48" s="76"/>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row>
    <row r="49" spans="1:72" ht="15.75" customHeight="1" x14ac:dyDescent="0.25">
      <c r="A49" s="4"/>
      <c r="B49" s="4"/>
      <c r="C49" s="4"/>
      <c r="D49" s="96"/>
      <c r="E49" s="91"/>
      <c r="F49" s="5"/>
      <c r="G49" s="4"/>
      <c r="H49" s="101"/>
      <c r="I49" s="4"/>
      <c r="J49" s="4"/>
      <c r="K49" s="4"/>
      <c r="L49" s="4"/>
      <c r="M49" s="4"/>
      <c r="N49" s="4"/>
      <c r="O49" s="4"/>
      <c r="P49" s="4"/>
      <c r="Q49" s="4"/>
      <c r="R49" s="4"/>
      <c r="S49" s="4"/>
      <c r="T49" s="4"/>
      <c r="U49" s="4"/>
      <c r="V49" s="4"/>
      <c r="W49" s="4"/>
      <c r="X49" s="4"/>
      <c r="Y49" s="4"/>
      <c r="Z49" s="4"/>
      <c r="AA49" s="4"/>
      <c r="AB49" s="76"/>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row>
    <row r="50" spans="1:72" ht="15.75" customHeight="1" x14ac:dyDescent="0.25">
      <c r="A50" s="4"/>
      <c r="B50" s="4"/>
      <c r="C50" s="4"/>
      <c r="D50" s="96"/>
      <c r="E50" s="91"/>
      <c r="F50" s="5"/>
      <c r="G50" s="4"/>
      <c r="H50" s="101"/>
      <c r="I50" s="4"/>
      <c r="J50" s="4"/>
      <c r="K50" s="4"/>
      <c r="L50" s="4"/>
      <c r="M50" s="4"/>
      <c r="N50" s="4"/>
      <c r="O50" s="4"/>
      <c r="P50" s="4"/>
      <c r="Q50" s="4"/>
      <c r="R50" s="4"/>
      <c r="S50" s="4"/>
      <c r="T50" s="4"/>
      <c r="U50" s="4"/>
      <c r="V50" s="4"/>
      <c r="W50" s="4"/>
      <c r="X50" s="4"/>
      <c r="Y50" s="4"/>
      <c r="Z50" s="4"/>
      <c r="AA50" s="4"/>
      <c r="AB50" s="76"/>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row>
    <row r="51" spans="1:72" ht="15.75" customHeight="1" x14ac:dyDescent="0.25">
      <c r="A51" s="4"/>
      <c r="B51" s="4"/>
      <c r="C51" s="4"/>
      <c r="D51" s="96"/>
      <c r="E51" s="91"/>
      <c r="F51" s="5"/>
      <c r="G51" s="4"/>
      <c r="H51" s="4"/>
      <c r="I51" s="4"/>
      <c r="J51" s="4"/>
      <c r="K51" s="4"/>
      <c r="L51" s="4"/>
      <c r="M51" s="4"/>
      <c r="N51" s="4"/>
      <c r="O51" s="4"/>
      <c r="P51" s="4"/>
      <c r="Q51" s="4"/>
      <c r="R51" s="4"/>
      <c r="S51" s="4"/>
      <c r="T51" s="4"/>
      <c r="U51" s="4"/>
      <c r="V51" s="4"/>
      <c r="W51" s="4"/>
      <c r="X51" s="4"/>
      <c r="Y51" s="4"/>
      <c r="Z51" s="4"/>
      <c r="AA51" s="4"/>
      <c r="AB51" s="76"/>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row>
    <row r="52" spans="1:72" ht="15.75" customHeight="1" x14ac:dyDescent="0.25">
      <c r="A52" s="4"/>
      <c r="B52" s="4"/>
      <c r="C52" s="4"/>
      <c r="D52" s="96"/>
      <c r="E52" s="91"/>
      <c r="F52" s="5"/>
      <c r="G52" s="4"/>
      <c r="H52" s="10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row>
    <row r="53" spans="1:72" ht="15.75" customHeight="1" x14ac:dyDescent="0.25">
      <c r="A53" s="4"/>
      <c r="B53" s="4"/>
      <c r="C53" s="4"/>
      <c r="D53" s="96"/>
      <c r="E53" s="91"/>
      <c r="F53" s="5"/>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row>
    <row r="54" spans="1:72" ht="15.75" customHeight="1" x14ac:dyDescent="0.25">
      <c r="A54" s="4"/>
      <c r="B54" s="4"/>
      <c r="C54" s="4"/>
      <c r="D54" s="96"/>
      <c r="E54" s="91"/>
      <c r="F54" s="5"/>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row>
    <row r="55" spans="1:72" ht="15.75" customHeight="1" x14ac:dyDescent="0.25">
      <c r="A55" s="4"/>
      <c r="B55" s="4"/>
      <c r="C55" s="4"/>
      <c r="D55" s="96"/>
      <c r="E55" s="91"/>
      <c r="F55" s="5"/>
      <c r="G55" s="4"/>
      <c r="H55" s="10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row>
    <row r="56" spans="1:72" ht="15.75" customHeight="1" x14ac:dyDescent="0.25">
      <c r="A56" s="4"/>
      <c r="B56" s="4"/>
      <c r="C56" s="4"/>
      <c r="D56" s="96"/>
      <c r="E56" s="91"/>
      <c r="F56" s="5"/>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row>
    <row r="57" spans="1:72" ht="15.75" customHeight="1" x14ac:dyDescent="0.25">
      <c r="A57" s="4"/>
      <c r="B57" s="4"/>
      <c r="C57" s="4"/>
      <c r="D57" s="96"/>
      <c r="E57" s="91"/>
      <c r="F57" s="5"/>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row>
    <row r="58" spans="1:72" ht="15.75" customHeight="1" x14ac:dyDescent="0.25">
      <c r="A58" s="4"/>
      <c r="B58" s="4"/>
      <c r="C58" s="4"/>
      <c r="D58" s="96"/>
      <c r="E58" s="91"/>
      <c r="F58" s="5"/>
      <c r="G58" s="4"/>
      <c r="H58" s="10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row>
    <row r="59" spans="1:72" ht="15.75" customHeight="1" x14ac:dyDescent="0.25">
      <c r="A59" s="4"/>
      <c r="B59" s="4"/>
      <c r="C59" s="4"/>
      <c r="D59" s="96"/>
      <c r="E59" s="91"/>
      <c r="F59" s="5"/>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row>
    <row r="60" spans="1:72" ht="15.75" customHeight="1" x14ac:dyDescent="0.25">
      <c r="A60" s="4"/>
      <c r="B60" s="4"/>
      <c r="C60" s="4"/>
      <c r="D60" s="96"/>
      <c r="E60" s="91"/>
      <c r="F60" s="5"/>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row>
    <row r="61" spans="1:72" ht="15.75" customHeight="1" x14ac:dyDescent="0.25">
      <c r="A61" s="4"/>
      <c r="B61" s="4"/>
      <c r="C61" s="4"/>
      <c r="D61" s="4"/>
      <c r="E61" s="4"/>
      <c r="F61" s="5"/>
      <c r="G61" s="4"/>
      <c r="H61" s="10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row>
    <row r="62" spans="1:72" ht="15.75" customHeight="1" x14ac:dyDescent="0.25">
      <c r="A62" s="4"/>
      <c r="B62" s="4"/>
      <c r="C62" s="4"/>
      <c r="D62" s="4"/>
      <c r="E62" s="4"/>
      <c r="F62" s="5"/>
      <c r="G62" s="4"/>
      <c r="H62" s="127"/>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row>
    <row r="63" spans="1:72" ht="15.75" customHeight="1" x14ac:dyDescent="0.25">
      <c r="A63" s="4"/>
      <c r="B63" s="4"/>
      <c r="C63" s="4"/>
      <c r="D63" s="4"/>
      <c r="E63" s="4"/>
      <c r="F63" s="5"/>
      <c r="G63" s="4"/>
      <c r="H63" s="127"/>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row>
    <row r="64" spans="1:72" ht="15.75" customHeight="1" x14ac:dyDescent="0.25">
      <c r="A64" s="4"/>
      <c r="B64" s="4"/>
      <c r="C64" s="4"/>
      <c r="D64" s="4"/>
      <c r="E64" s="4"/>
      <c r="F64" s="5"/>
      <c r="G64" s="4"/>
      <c r="H64" s="10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row>
    <row r="65" spans="1:72" ht="15.75" customHeight="1" x14ac:dyDescent="0.25">
      <c r="A65" s="4"/>
      <c r="B65" s="4"/>
      <c r="C65" s="4"/>
      <c r="D65" s="4"/>
      <c r="E65" s="4"/>
      <c r="F65" s="5"/>
      <c r="G65" s="4"/>
      <c r="H65" s="10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row>
    <row r="66" spans="1:72" ht="15.75" customHeight="1" x14ac:dyDescent="0.25">
      <c r="A66" s="4"/>
      <c r="B66" s="4"/>
      <c r="C66" s="4"/>
      <c r="D66" s="96"/>
      <c r="E66" s="4"/>
      <c r="F66" s="5"/>
      <c r="G66" s="4"/>
      <c r="H66" s="10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row>
    <row r="67" spans="1:72" ht="15.75" customHeight="1" x14ac:dyDescent="0.25">
      <c r="A67" s="4"/>
      <c r="B67" s="4"/>
      <c r="C67" s="4"/>
      <c r="D67" s="96"/>
      <c r="E67" s="4"/>
      <c r="F67" s="5"/>
      <c r="G67" s="4"/>
      <c r="H67" s="10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row>
    <row r="68" spans="1:72" ht="15.75" customHeight="1" x14ac:dyDescent="0.25">
      <c r="A68" s="4"/>
      <c r="B68" s="4"/>
      <c r="C68" s="4"/>
      <c r="D68" s="96"/>
      <c r="E68" s="4"/>
      <c r="F68" s="5"/>
      <c r="G68" s="4"/>
      <c r="H68" s="10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row>
    <row r="69" spans="1:72" ht="15.75" customHeight="1" x14ac:dyDescent="0.25">
      <c r="A69" s="4"/>
      <c r="B69" s="4"/>
      <c r="C69" s="4"/>
      <c r="D69" s="96"/>
      <c r="E69" s="4"/>
      <c r="F69" s="5"/>
      <c r="G69" s="4"/>
      <c r="H69" s="10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row>
    <row r="70" spans="1:72" ht="15.75" customHeight="1" x14ac:dyDescent="0.25">
      <c r="A70" s="4"/>
      <c r="B70" s="4"/>
      <c r="C70" s="4"/>
      <c r="D70" s="96"/>
      <c r="E70" s="4"/>
      <c r="F70" s="5"/>
      <c r="G70" s="4"/>
      <c r="H70" s="7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row>
    <row r="71" spans="1:72" ht="15.75" customHeight="1" x14ac:dyDescent="0.25">
      <c r="A71" s="4"/>
      <c r="B71" s="4"/>
      <c r="C71" s="4"/>
      <c r="D71" s="96"/>
      <c r="E71" s="4"/>
      <c r="F71" s="5"/>
      <c r="G71" s="4"/>
      <c r="H71" s="7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row>
    <row r="72" spans="1:72" ht="15.75" customHeight="1" x14ac:dyDescent="0.25">
      <c r="A72" s="4"/>
      <c r="B72" s="4"/>
      <c r="C72" s="4"/>
      <c r="D72" s="96"/>
      <c r="E72" s="4"/>
      <c r="F72" s="5"/>
      <c r="G72" s="4"/>
      <c r="H72" s="7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row>
    <row r="73" spans="1:72" ht="15.75" customHeight="1" x14ac:dyDescent="0.25">
      <c r="A73" s="4"/>
      <c r="B73" s="4"/>
      <c r="C73" s="4"/>
      <c r="D73" s="96"/>
      <c r="E73" s="4"/>
      <c r="F73" s="5"/>
      <c r="G73" s="4"/>
      <c r="H73" s="7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row>
    <row r="74" spans="1:72" ht="15.75" customHeight="1" x14ac:dyDescent="0.25">
      <c r="A74" s="4"/>
      <c r="B74" s="4"/>
      <c r="C74" s="4"/>
      <c r="D74" s="96"/>
      <c r="E74" s="4"/>
      <c r="F74" s="5"/>
      <c r="G74" s="4"/>
      <c r="H74" s="7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row>
    <row r="75" spans="1:72" ht="15.75" customHeight="1" x14ac:dyDescent="0.25">
      <c r="A75" s="4"/>
      <c r="B75" s="4"/>
      <c r="C75" s="4"/>
      <c r="D75" s="96"/>
      <c r="E75" s="4"/>
      <c r="F75" s="5"/>
      <c r="G75" s="4"/>
      <c r="H75" s="7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row>
    <row r="76" spans="1:72" ht="15.75" customHeight="1" x14ac:dyDescent="0.25">
      <c r="A76" s="4"/>
      <c r="B76" s="4"/>
      <c r="C76" s="4"/>
      <c r="D76" s="96"/>
      <c r="E76" s="4"/>
      <c r="F76" s="5"/>
      <c r="G76" s="4"/>
      <c r="H76" s="7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row>
    <row r="77" spans="1:72" ht="15.75" customHeight="1" x14ac:dyDescent="0.25">
      <c r="A77" s="4"/>
      <c r="B77" s="4"/>
      <c r="C77" s="4"/>
      <c r="D77" s="96"/>
      <c r="E77" s="4"/>
      <c r="F77" s="5"/>
      <c r="G77" s="4"/>
      <c r="H77" s="7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row>
    <row r="78" spans="1:72" ht="15.75" customHeight="1" x14ac:dyDescent="0.25">
      <c r="A78" s="4"/>
      <c r="B78" s="4"/>
      <c r="C78" s="4"/>
      <c r="D78" s="96"/>
      <c r="E78" s="4"/>
      <c r="F78" s="5"/>
      <c r="G78" s="4"/>
      <c r="H78" s="7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row>
    <row r="79" spans="1:72" ht="15.75" customHeight="1" x14ac:dyDescent="0.25">
      <c r="A79" s="4"/>
      <c r="B79" s="4"/>
      <c r="C79" s="4"/>
      <c r="D79" s="96"/>
      <c r="E79" s="4"/>
      <c r="F79" s="5"/>
      <c r="G79" s="4"/>
      <c r="H79" s="7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row>
    <row r="80" spans="1:72" ht="15.75" customHeight="1" x14ac:dyDescent="0.25">
      <c r="A80" s="4"/>
      <c r="B80" s="4"/>
      <c r="C80" s="4"/>
      <c r="D80" s="96"/>
      <c r="E80" s="4"/>
      <c r="F80" s="5"/>
      <c r="G80" s="4"/>
      <c r="H80" s="7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row>
    <row r="81" spans="1:72" ht="15.75" customHeight="1" x14ac:dyDescent="0.25">
      <c r="A81" s="4"/>
      <c r="B81" s="4"/>
      <c r="C81" s="4"/>
      <c r="D81" s="96"/>
      <c r="E81" s="4"/>
      <c r="F81" s="5"/>
      <c r="G81" s="4"/>
      <c r="H81" s="7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row>
    <row r="82" spans="1:72" ht="15.75" customHeight="1" x14ac:dyDescent="0.25">
      <c r="A82" s="4"/>
      <c r="B82" s="4"/>
      <c r="C82" s="4"/>
      <c r="D82" s="96"/>
      <c r="E82" s="4"/>
      <c r="F82" s="5"/>
      <c r="G82" s="4"/>
      <c r="H82" s="7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row>
    <row r="83" spans="1:72" ht="15.75" customHeight="1" x14ac:dyDescent="0.25">
      <c r="A83" s="4"/>
      <c r="B83" s="4"/>
      <c r="C83" s="4"/>
      <c r="D83" s="96"/>
      <c r="E83" s="4"/>
      <c r="F83" s="5"/>
      <c r="G83" s="4"/>
      <c r="H83" s="7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row>
    <row r="84" spans="1:72" ht="15.75" customHeight="1" x14ac:dyDescent="0.25">
      <c r="A84" s="4"/>
      <c r="B84" s="4"/>
      <c r="C84" s="4"/>
      <c r="D84" s="96"/>
      <c r="E84" s="4"/>
      <c r="F84" s="5"/>
      <c r="G84" s="4"/>
      <c r="H84" s="7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row>
    <row r="85" spans="1:72" ht="15.75" customHeight="1" x14ac:dyDescent="0.25">
      <c r="A85" s="4"/>
      <c r="B85" s="4"/>
      <c r="C85" s="4"/>
      <c r="D85" s="96"/>
      <c r="E85" s="4"/>
      <c r="F85" s="5"/>
      <c r="G85" s="4"/>
      <c r="H85" s="7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row>
    <row r="86" spans="1:72" ht="15.75" customHeight="1" x14ac:dyDescent="0.25">
      <c r="A86" s="4"/>
      <c r="B86" s="4"/>
      <c r="C86" s="4"/>
      <c r="D86" s="96"/>
      <c r="E86" s="4"/>
      <c r="F86" s="5"/>
      <c r="G86" s="4"/>
      <c r="H86" s="7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row>
    <row r="87" spans="1:72" ht="15.75" customHeight="1" x14ac:dyDescent="0.25">
      <c r="A87" s="4"/>
      <c r="B87" s="4"/>
      <c r="C87" s="4"/>
      <c r="D87" s="96"/>
      <c r="E87" s="4"/>
      <c r="F87" s="5"/>
      <c r="G87" s="4"/>
      <c r="H87" s="7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row>
    <row r="88" spans="1:72" ht="15.75" customHeight="1" x14ac:dyDescent="0.25">
      <c r="A88" s="4"/>
      <c r="B88" s="4"/>
      <c r="C88" s="4"/>
      <c r="D88" s="96"/>
      <c r="E88" s="4"/>
      <c r="F88" s="5"/>
      <c r="G88" s="4"/>
      <c r="H88" s="7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row>
    <row r="89" spans="1:72" ht="15.75" customHeight="1" x14ac:dyDescent="0.25">
      <c r="A89" s="4"/>
      <c r="B89" s="4"/>
      <c r="C89" s="4"/>
      <c r="D89" s="96"/>
      <c r="E89" s="4"/>
      <c r="F89" s="5"/>
      <c r="G89" s="4"/>
      <c r="H89" s="7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row>
    <row r="90" spans="1:72" ht="15.75" customHeight="1" x14ac:dyDescent="0.25">
      <c r="A90" s="4"/>
      <c r="B90" s="4"/>
      <c r="C90" s="4"/>
      <c r="D90" s="96"/>
      <c r="E90" s="4"/>
      <c r="F90" s="5"/>
      <c r="G90" s="4"/>
      <c r="H90" s="7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row>
    <row r="91" spans="1:72" ht="15.75" customHeight="1" x14ac:dyDescent="0.25">
      <c r="A91" s="4"/>
      <c r="B91" s="4"/>
      <c r="C91" s="4"/>
      <c r="D91" s="96"/>
      <c r="E91" s="4"/>
      <c r="F91" s="5"/>
      <c r="G91" s="4"/>
      <c r="H91" s="7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row>
    <row r="92" spans="1:72" ht="15.75" customHeight="1" x14ac:dyDescent="0.25">
      <c r="A92" s="4"/>
      <c r="B92" s="4"/>
      <c r="C92" s="4"/>
      <c r="D92" s="96"/>
      <c r="E92" s="4"/>
      <c r="F92" s="5"/>
      <c r="G92" s="4"/>
      <c r="H92" s="7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row>
    <row r="93" spans="1:72" ht="15.75" customHeight="1" x14ac:dyDescent="0.25">
      <c r="A93" s="4"/>
      <c r="B93" s="4"/>
      <c r="C93" s="4"/>
      <c r="D93" s="96"/>
      <c r="E93" s="4"/>
      <c r="F93" s="5"/>
      <c r="G93" s="4"/>
      <c r="H93" s="7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row>
    <row r="94" spans="1:72" ht="15.75" customHeight="1" x14ac:dyDescent="0.25">
      <c r="A94" s="4"/>
      <c r="B94" s="4"/>
      <c r="C94" s="4"/>
      <c r="D94" s="96"/>
      <c r="E94" s="4"/>
      <c r="F94" s="5"/>
      <c r="G94" s="4"/>
      <c r="H94" s="7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row>
    <row r="95" spans="1:72" ht="15.75" customHeight="1" x14ac:dyDescent="0.25">
      <c r="A95" s="4"/>
      <c r="B95" s="4"/>
      <c r="C95" s="4"/>
      <c r="D95" s="96"/>
      <c r="E95" s="4"/>
      <c r="F95" s="5"/>
      <c r="G95" s="4"/>
      <c r="H95" s="7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row>
    <row r="96" spans="1:72" ht="15.75" customHeight="1" x14ac:dyDescent="0.25">
      <c r="A96" s="4"/>
      <c r="B96" s="4"/>
      <c r="C96" s="4"/>
      <c r="D96" s="96"/>
      <c r="E96" s="4"/>
      <c r="F96" s="5"/>
      <c r="G96" s="4"/>
      <c r="H96" s="7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row>
    <row r="97" spans="1:72" ht="15.75" customHeight="1" x14ac:dyDescent="0.25">
      <c r="A97" s="4"/>
      <c r="B97" s="4"/>
      <c r="C97" s="4"/>
      <c r="D97" s="96"/>
      <c r="E97" s="4"/>
      <c r="F97" s="5"/>
      <c r="G97" s="4"/>
      <c r="H97" s="7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row>
    <row r="98" spans="1:72" ht="15.75" customHeight="1" x14ac:dyDescent="0.25">
      <c r="A98" s="4"/>
      <c r="B98" s="4"/>
      <c r="C98" s="4"/>
      <c r="D98" s="96"/>
      <c r="E98" s="4"/>
      <c r="F98" s="5"/>
      <c r="G98" s="4"/>
      <c r="H98" s="7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row>
    <row r="99" spans="1:72" ht="15.75" customHeight="1" x14ac:dyDescent="0.25">
      <c r="A99" s="4"/>
      <c r="B99" s="4"/>
      <c r="C99" s="4"/>
      <c r="D99" s="96"/>
      <c r="E99" s="4"/>
      <c r="F99" s="5"/>
      <c r="G99" s="4"/>
      <c r="H99" s="7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row>
    <row r="100" spans="1:72" ht="15.75" customHeight="1" x14ac:dyDescent="0.25">
      <c r="A100" s="4"/>
      <c r="B100" s="4"/>
      <c r="C100" s="4"/>
      <c r="D100" s="96"/>
      <c r="E100" s="4"/>
      <c r="F100" s="5"/>
      <c r="G100" s="4"/>
      <c r="H100" s="7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row>
    <row r="101" spans="1:72" ht="15.75" customHeight="1" x14ac:dyDescent="0.25">
      <c r="A101" s="4"/>
      <c r="B101" s="4"/>
      <c r="C101" s="4"/>
      <c r="D101" s="96"/>
      <c r="E101" s="4"/>
      <c r="F101" s="5"/>
      <c r="G101" s="4"/>
      <c r="H101" s="7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row>
    <row r="102" spans="1:72" ht="15.75" customHeight="1" x14ac:dyDescent="0.25">
      <c r="A102" s="4"/>
      <c r="B102" s="4"/>
      <c r="C102" s="4"/>
      <c r="D102" s="96"/>
      <c r="E102" s="4"/>
      <c r="F102" s="5"/>
      <c r="G102" s="4"/>
      <c r="H102" s="7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row>
    <row r="103" spans="1:72" ht="15.75" customHeight="1" x14ac:dyDescent="0.25">
      <c r="A103" s="4"/>
      <c r="B103" s="4"/>
      <c r="C103" s="4"/>
      <c r="D103" s="96"/>
      <c r="E103" s="4"/>
      <c r="F103" s="5"/>
      <c r="G103" s="4"/>
      <c r="H103" s="7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row>
    <row r="104" spans="1:72" ht="15.75" customHeight="1" x14ac:dyDescent="0.25">
      <c r="A104" s="4"/>
      <c r="B104" s="4"/>
      <c r="C104" s="4"/>
      <c r="D104" s="96"/>
      <c r="E104" s="4"/>
      <c r="F104" s="5"/>
      <c r="G104" s="4"/>
      <c r="H104" s="7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row>
    <row r="105" spans="1:72" ht="15.75" customHeight="1" x14ac:dyDescent="0.25">
      <c r="A105" s="4"/>
      <c r="B105" s="4"/>
      <c r="C105" s="4"/>
      <c r="D105" s="96"/>
      <c r="E105" s="4"/>
      <c r="F105" s="5"/>
      <c r="G105" s="4"/>
      <c r="H105" s="7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row>
    <row r="106" spans="1:72" ht="15.75" customHeight="1" x14ac:dyDescent="0.25">
      <c r="A106" s="4"/>
      <c r="B106" s="4"/>
      <c r="C106" s="4"/>
      <c r="D106" s="96"/>
      <c r="E106" s="4"/>
      <c r="F106" s="5"/>
      <c r="G106" s="4"/>
      <c r="H106" s="7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row>
    <row r="107" spans="1:72" ht="15.75" customHeight="1" x14ac:dyDescent="0.25">
      <c r="A107" s="4"/>
      <c r="B107" s="4"/>
      <c r="C107" s="4"/>
      <c r="D107" s="96"/>
      <c r="E107" s="4"/>
      <c r="F107" s="5"/>
      <c r="G107" s="4"/>
      <c r="H107" s="7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row>
    <row r="108" spans="1:72" ht="15.75" customHeight="1" x14ac:dyDescent="0.25">
      <c r="A108" s="4"/>
      <c r="B108" s="4"/>
      <c r="C108" s="4"/>
      <c r="D108" s="96"/>
      <c r="E108" s="4"/>
      <c r="F108" s="5"/>
      <c r="G108" s="4"/>
      <c r="H108" s="7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row>
    <row r="109" spans="1:72" ht="15.75" customHeight="1" x14ac:dyDescent="0.25">
      <c r="A109" s="4"/>
      <c r="B109" s="4"/>
      <c r="C109" s="4"/>
      <c r="D109" s="96"/>
      <c r="E109" s="4"/>
      <c r="F109" s="5"/>
      <c r="G109" s="4"/>
      <c r="H109" s="7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row>
    <row r="110" spans="1:72" ht="15.75" customHeight="1" x14ac:dyDescent="0.25">
      <c r="A110" s="4"/>
      <c r="B110" s="4"/>
      <c r="C110" s="4"/>
      <c r="D110" s="96"/>
      <c r="E110" s="4"/>
      <c r="F110" s="5"/>
      <c r="G110" s="4"/>
      <c r="H110" s="7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row>
    <row r="111" spans="1:72" ht="15.75" customHeight="1" x14ac:dyDescent="0.25">
      <c r="A111" s="4"/>
      <c r="B111" s="4"/>
      <c r="C111" s="4"/>
      <c r="D111" s="96"/>
      <c r="E111" s="4"/>
      <c r="F111" s="5"/>
      <c r="G111" s="4"/>
      <c r="H111" s="7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row>
    <row r="112" spans="1:72" ht="15.75" customHeight="1" x14ac:dyDescent="0.25">
      <c r="A112" s="4"/>
      <c r="B112" s="4"/>
      <c r="C112" s="4"/>
      <c r="D112" s="96"/>
      <c r="E112" s="4"/>
      <c r="F112" s="5"/>
      <c r="G112" s="4"/>
      <c r="H112" s="7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row>
    <row r="113" spans="1:72" ht="15.75" customHeight="1" x14ac:dyDescent="0.25">
      <c r="A113" s="4"/>
      <c r="B113" s="4"/>
      <c r="C113" s="4"/>
      <c r="D113" s="96"/>
      <c r="E113" s="4"/>
      <c r="F113" s="5"/>
      <c r="G113" s="4"/>
      <c r="H113" s="7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row>
    <row r="114" spans="1:72" ht="15.75" customHeight="1" x14ac:dyDescent="0.25">
      <c r="A114" s="4"/>
      <c r="B114" s="4"/>
      <c r="C114" s="4"/>
      <c r="D114" s="96"/>
      <c r="E114" s="4"/>
      <c r="F114" s="5"/>
      <c r="G114" s="4"/>
      <c r="H114" s="7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row>
    <row r="115" spans="1:72" ht="15.75" customHeight="1" x14ac:dyDescent="0.25">
      <c r="A115" s="4"/>
      <c r="B115" s="4"/>
      <c r="C115" s="4"/>
      <c r="D115" s="96"/>
      <c r="E115" s="4"/>
      <c r="F115" s="5"/>
      <c r="G115" s="4"/>
      <c r="H115" s="7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row>
    <row r="116" spans="1:72" ht="15.75" customHeight="1" x14ac:dyDescent="0.25">
      <c r="A116" s="4"/>
      <c r="B116" s="4"/>
      <c r="C116" s="4"/>
      <c r="D116" s="96"/>
      <c r="E116" s="4"/>
      <c r="F116" s="5"/>
      <c r="G116" s="4"/>
      <c r="H116" s="7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row>
    <row r="117" spans="1:72" ht="15.75" customHeight="1" x14ac:dyDescent="0.25">
      <c r="A117" s="4"/>
      <c r="B117" s="4"/>
      <c r="C117" s="4"/>
      <c r="D117" s="96"/>
      <c r="E117" s="4"/>
      <c r="F117" s="5"/>
      <c r="G117" s="4"/>
      <c r="H117" s="7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row>
    <row r="118" spans="1:72" ht="15.75" customHeight="1" x14ac:dyDescent="0.25">
      <c r="A118" s="4"/>
      <c r="B118" s="4"/>
      <c r="C118" s="4"/>
      <c r="D118" s="96"/>
      <c r="E118" s="4"/>
      <c r="F118" s="5"/>
      <c r="G118" s="4"/>
      <c r="H118" s="7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row>
    <row r="119" spans="1:72" ht="15.75" customHeight="1" x14ac:dyDescent="0.25">
      <c r="A119" s="4"/>
      <c r="B119" s="4"/>
      <c r="C119" s="4"/>
      <c r="D119" s="96"/>
      <c r="E119" s="4"/>
      <c r="F119" s="5"/>
      <c r="G119" s="4"/>
      <c r="H119" s="7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row>
    <row r="120" spans="1:72" ht="15.75" customHeight="1" x14ac:dyDescent="0.25">
      <c r="A120" s="4"/>
      <c r="B120" s="4"/>
      <c r="C120" s="4"/>
      <c r="D120" s="96"/>
      <c r="E120" s="4"/>
      <c r="F120" s="5"/>
      <c r="G120" s="4"/>
      <c r="H120" s="7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row>
    <row r="121" spans="1:72" ht="15.75" customHeight="1" x14ac:dyDescent="0.25">
      <c r="A121" s="4"/>
      <c r="B121" s="4"/>
      <c r="C121" s="4"/>
      <c r="D121" s="96"/>
      <c r="E121" s="4"/>
      <c r="F121" s="5"/>
      <c r="G121" s="4"/>
      <c r="H121" s="7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row>
    <row r="122" spans="1:72" ht="15.75" customHeight="1" x14ac:dyDescent="0.25">
      <c r="A122" s="4"/>
      <c r="B122" s="4"/>
      <c r="C122" s="4"/>
      <c r="D122" s="96"/>
      <c r="E122" s="4"/>
      <c r="F122" s="5"/>
      <c r="G122" s="4"/>
      <c r="H122" s="77"/>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row>
    <row r="123" spans="1:72" ht="15.75" customHeight="1" x14ac:dyDescent="0.25">
      <c r="A123" s="4"/>
      <c r="B123" s="4"/>
      <c r="C123" s="4"/>
      <c r="D123" s="96"/>
      <c r="E123" s="4"/>
      <c r="F123" s="5"/>
      <c r="G123" s="4"/>
      <c r="H123" s="77"/>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row>
    <row r="124" spans="1:72" ht="15.75" customHeight="1" x14ac:dyDescent="0.25">
      <c r="A124" s="4"/>
      <c r="B124" s="4"/>
      <c r="C124" s="4"/>
      <c r="D124" s="96"/>
      <c r="E124" s="4"/>
      <c r="F124" s="5"/>
      <c r="G124" s="4"/>
      <c r="H124" s="77"/>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row>
    <row r="125" spans="1:72" ht="15.75" customHeight="1" x14ac:dyDescent="0.25">
      <c r="A125" s="4"/>
      <c r="B125" s="4"/>
      <c r="C125" s="4"/>
      <c r="D125" s="96"/>
      <c r="E125" s="4"/>
      <c r="F125" s="5"/>
      <c r="G125" s="4"/>
      <c r="H125" s="77"/>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row>
    <row r="126" spans="1:72" ht="15.75" customHeight="1" x14ac:dyDescent="0.25">
      <c r="A126" s="4"/>
      <c r="B126" s="4"/>
      <c r="C126" s="4"/>
      <c r="D126" s="96"/>
      <c r="E126" s="4"/>
      <c r="F126" s="5"/>
      <c r="G126" s="4"/>
      <c r="H126" s="77"/>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row>
    <row r="127" spans="1:72" ht="15.75" customHeight="1" x14ac:dyDescent="0.25">
      <c r="A127" s="4"/>
      <c r="B127" s="4"/>
      <c r="C127" s="4"/>
      <c r="D127" s="96"/>
      <c r="E127" s="4"/>
      <c r="F127" s="5"/>
      <c r="G127" s="4"/>
      <c r="H127" s="77"/>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row>
    <row r="128" spans="1:72" ht="15.75" customHeight="1" x14ac:dyDescent="0.25">
      <c r="A128" s="4"/>
      <c r="B128" s="4"/>
      <c r="C128" s="4"/>
      <c r="D128" s="96"/>
      <c r="E128" s="4"/>
      <c r="F128" s="5"/>
      <c r="G128" s="4"/>
      <c r="H128" s="77"/>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row>
    <row r="129" spans="1:72" ht="15.75" customHeight="1" x14ac:dyDescent="0.25">
      <c r="A129" s="4"/>
      <c r="B129" s="4"/>
      <c r="C129" s="4"/>
      <c r="D129" s="96"/>
      <c r="E129" s="4"/>
      <c r="F129" s="5"/>
      <c r="G129" s="4"/>
      <c r="H129" s="77"/>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row>
    <row r="130" spans="1:72" ht="15.75" customHeight="1" x14ac:dyDescent="0.25">
      <c r="A130" s="4"/>
      <c r="B130" s="4"/>
      <c r="C130" s="4"/>
      <c r="D130" s="96"/>
      <c r="E130" s="4"/>
      <c r="F130" s="5"/>
      <c r="G130" s="4"/>
      <c r="H130" s="77"/>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row>
    <row r="131" spans="1:72" ht="15.75" customHeight="1" x14ac:dyDescent="0.25">
      <c r="A131" s="4"/>
      <c r="B131" s="4"/>
      <c r="C131" s="4"/>
      <c r="D131" s="96"/>
      <c r="E131" s="4"/>
      <c r="F131" s="5"/>
      <c r="G131" s="4"/>
      <c r="H131" s="77"/>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row>
    <row r="132" spans="1:72" ht="15.75" customHeight="1" x14ac:dyDescent="0.25">
      <c r="A132" s="4"/>
      <c r="B132" s="4"/>
      <c r="C132" s="4"/>
      <c r="D132" s="96"/>
      <c r="E132" s="4"/>
      <c r="F132" s="5"/>
      <c r="G132" s="4"/>
      <c r="H132" s="77"/>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row>
    <row r="133" spans="1:72" ht="15.75" customHeight="1" x14ac:dyDescent="0.25">
      <c r="A133" s="4"/>
      <c r="B133" s="4"/>
      <c r="C133" s="4"/>
      <c r="D133" s="96"/>
      <c r="E133" s="4"/>
      <c r="F133" s="5"/>
      <c r="G133" s="4"/>
      <c r="H133" s="77"/>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row>
    <row r="134" spans="1:72" ht="15.75" customHeight="1" x14ac:dyDescent="0.25">
      <c r="A134" s="4"/>
      <c r="B134" s="4"/>
      <c r="C134" s="4"/>
      <c r="D134" s="96"/>
      <c r="E134" s="4"/>
      <c r="F134" s="5"/>
      <c r="G134" s="4"/>
      <c r="H134" s="77"/>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row>
    <row r="135" spans="1:72" ht="15.75" customHeight="1" x14ac:dyDescent="0.25">
      <c r="A135" s="4"/>
      <c r="B135" s="4"/>
      <c r="C135" s="4"/>
      <c r="D135" s="96"/>
      <c r="E135" s="4"/>
      <c r="F135" s="5"/>
      <c r="G135" s="4"/>
      <c r="H135" s="77"/>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row>
    <row r="136" spans="1:72" ht="15.75" customHeight="1" x14ac:dyDescent="0.25">
      <c r="A136" s="4"/>
      <c r="B136" s="4"/>
      <c r="C136" s="4"/>
      <c r="D136" s="96"/>
      <c r="E136" s="4"/>
      <c r="F136" s="5"/>
      <c r="G136" s="4"/>
      <c r="H136" s="77"/>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row>
    <row r="137" spans="1:72" ht="15.75" customHeight="1" x14ac:dyDescent="0.25">
      <c r="A137" s="4"/>
      <c r="B137" s="4"/>
      <c r="C137" s="4"/>
      <c r="D137" s="96"/>
      <c r="E137" s="4"/>
      <c r="F137" s="5"/>
      <c r="G137" s="4"/>
      <c r="H137" s="77"/>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row>
    <row r="138" spans="1:72" ht="15.75" customHeight="1" x14ac:dyDescent="0.25">
      <c r="A138" s="4"/>
      <c r="B138" s="4"/>
      <c r="C138" s="4"/>
      <c r="D138" s="96"/>
      <c r="E138" s="4"/>
      <c r="F138" s="5"/>
      <c r="G138" s="4"/>
      <c r="H138" s="77"/>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row>
    <row r="139" spans="1:72" ht="15.75" customHeight="1" x14ac:dyDescent="0.25">
      <c r="A139" s="4"/>
      <c r="B139" s="4"/>
      <c r="C139" s="4"/>
      <c r="D139" s="96"/>
      <c r="E139" s="4"/>
      <c r="F139" s="5"/>
      <c r="G139" s="4"/>
      <c r="H139" s="77"/>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row>
    <row r="140" spans="1:72" ht="15.75" customHeight="1" x14ac:dyDescent="0.25">
      <c r="A140" s="4"/>
      <c r="B140" s="4"/>
      <c r="C140" s="4"/>
      <c r="D140" s="96"/>
      <c r="E140" s="4"/>
      <c r="F140" s="5"/>
      <c r="G140" s="4"/>
      <c r="H140" s="77"/>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row>
    <row r="141" spans="1:72" ht="15.75" customHeight="1" x14ac:dyDescent="0.25">
      <c r="A141" s="4"/>
      <c r="B141" s="4"/>
      <c r="C141" s="4"/>
      <c r="D141" s="96"/>
      <c r="E141" s="4"/>
      <c r="F141" s="5"/>
      <c r="G141" s="4"/>
      <c r="H141" s="77"/>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row>
    <row r="142" spans="1:72" ht="15.75" customHeight="1" x14ac:dyDescent="0.25">
      <c r="A142" s="4"/>
      <c r="B142" s="4"/>
      <c r="C142" s="4"/>
      <c r="D142" s="96"/>
      <c r="E142" s="4"/>
      <c r="F142" s="5"/>
      <c r="G142" s="4"/>
      <c r="H142" s="77"/>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row>
    <row r="143" spans="1:72" ht="15.75" customHeight="1" x14ac:dyDescent="0.25">
      <c r="A143" s="4"/>
      <c r="B143" s="4"/>
      <c r="C143" s="4"/>
      <c r="D143" s="96"/>
      <c r="E143" s="4"/>
      <c r="F143" s="5"/>
      <c r="G143" s="4"/>
      <c r="H143" s="77"/>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row>
    <row r="144" spans="1:72" ht="15.75" customHeight="1" x14ac:dyDescent="0.25">
      <c r="A144" s="4"/>
      <c r="B144" s="4"/>
      <c r="C144" s="4"/>
      <c r="D144" s="96"/>
      <c r="E144" s="4"/>
      <c r="F144" s="5"/>
      <c r="G144" s="4"/>
      <c r="H144" s="77"/>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row>
    <row r="145" spans="1:72" ht="15.75" customHeight="1" x14ac:dyDescent="0.25">
      <c r="A145" s="4"/>
      <c r="B145" s="4"/>
      <c r="C145" s="4"/>
      <c r="D145" s="96"/>
      <c r="E145" s="4"/>
      <c r="F145" s="5"/>
      <c r="G145" s="4"/>
      <c r="H145" s="77"/>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row>
    <row r="146" spans="1:72" ht="15.75" customHeight="1" x14ac:dyDescent="0.25">
      <c r="A146" s="4"/>
      <c r="B146" s="4"/>
      <c r="C146" s="4"/>
      <c r="D146" s="96"/>
      <c r="E146" s="4"/>
      <c r="F146" s="5"/>
      <c r="G146" s="4"/>
      <c r="H146" s="77"/>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row>
    <row r="147" spans="1:72" ht="15.75" customHeight="1" x14ac:dyDescent="0.25">
      <c r="A147" s="4"/>
      <c r="B147" s="4"/>
      <c r="C147" s="4"/>
      <c r="D147" s="96"/>
      <c r="E147" s="4"/>
      <c r="F147" s="5"/>
      <c r="G147" s="4"/>
      <c r="H147" s="77"/>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row>
    <row r="148" spans="1:72" ht="15.75" customHeight="1" x14ac:dyDescent="0.25">
      <c r="A148" s="4"/>
      <c r="B148" s="4"/>
      <c r="C148" s="4"/>
      <c r="D148" s="96"/>
      <c r="E148" s="4"/>
      <c r="F148" s="5"/>
      <c r="G148" s="4"/>
      <c r="H148" s="77"/>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row>
    <row r="149" spans="1:72" ht="15.75" customHeight="1" x14ac:dyDescent="0.25">
      <c r="A149" s="4"/>
      <c r="B149" s="4"/>
      <c r="C149" s="4"/>
      <c r="D149" s="96"/>
      <c r="E149" s="4"/>
      <c r="F149" s="5"/>
      <c r="G149" s="4"/>
      <c r="H149" s="77"/>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row>
    <row r="150" spans="1:72" ht="15.75" customHeight="1" x14ac:dyDescent="0.25">
      <c r="A150" s="4"/>
      <c r="B150" s="4"/>
      <c r="C150" s="4"/>
      <c r="D150" s="96"/>
      <c r="E150" s="4"/>
      <c r="F150" s="5"/>
      <c r="G150" s="4"/>
      <c r="H150" s="77"/>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row>
    <row r="151" spans="1:72" ht="15.75" customHeight="1" x14ac:dyDescent="0.25">
      <c r="A151" s="4"/>
      <c r="B151" s="4"/>
      <c r="C151" s="4"/>
      <c r="D151" s="96"/>
      <c r="E151" s="4"/>
      <c r="F151" s="5"/>
      <c r="G151" s="4"/>
      <c r="H151" s="77"/>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row>
    <row r="152" spans="1:72" ht="15.75" customHeight="1" x14ac:dyDescent="0.25">
      <c r="A152" s="4"/>
      <c r="B152" s="4"/>
      <c r="C152" s="4"/>
      <c r="D152" s="96"/>
      <c r="E152" s="4"/>
      <c r="F152" s="5"/>
      <c r="G152" s="4"/>
      <c r="H152" s="77"/>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row>
    <row r="153" spans="1:72" ht="15.75" customHeight="1" x14ac:dyDescent="0.25">
      <c r="A153" s="4"/>
      <c r="B153" s="4"/>
      <c r="C153" s="4"/>
      <c r="D153" s="96"/>
      <c r="E153" s="4"/>
      <c r="F153" s="5"/>
      <c r="G153" s="4"/>
      <c r="H153" s="77"/>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row>
    <row r="154" spans="1:72" ht="15.75" customHeight="1" x14ac:dyDescent="0.25">
      <c r="A154" s="4"/>
      <c r="B154" s="4"/>
      <c r="C154" s="4"/>
      <c r="D154" s="96"/>
      <c r="E154" s="4"/>
      <c r="F154" s="5"/>
      <c r="G154" s="4"/>
      <c r="H154" s="77"/>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row>
    <row r="155" spans="1:72" ht="15.75" customHeight="1" x14ac:dyDescent="0.25">
      <c r="A155" s="4"/>
      <c r="B155" s="4"/>
      <c r="C155" s="4"/>
      <c r="D155" s="96"/>
      <c r="E155" s="4"/>
      <c r="F155" s="5"/>
      <c r="G155" s="4"/>
      <c r="H155" s="77"/>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row>
    <row r="156" spans="1:72" ht="15.75" customHeight="1" x14ac:dyDescent="0.25">
      <c r="A156" s="4"/>
      <c r="B156" s="4"/>
      <c r="C156" s="4"/>
      <c r="D156" s="96"/>
      <c r="E156" s="4"/>
      <c r="F156" s="5"/>
      <c r="G156" s="4"/>
      <c r="H156" s="77"/>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row>
    <row r="157" spans="1:72" ht="15.75" customHeight="1" x14ac:dyDescent="0.25">
      <c r="A157" s="4"/>
      <c r="B157" s="4"/>
      <c r="C157" s="4"/>
      <c r="D157" s="96"/>
      <c r="E157" s="4"/>
      <c r="F157" s="5"/>
      <c r="G157" s="4"/>
      <c r="H157" s="77"/>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row>
    <row r="158" spans="1:72" ht="15.75" customHeight="1" x14ac:dyDescent="0.25">
      <c r="A158" s="4"/>
      <c r="B158" s="4"/>
      <c r="C158" s="4"/>
      <c r="D158" s="96"/>
      <c r="E158" s="4"/>
      <c r="F158" s="5"/>
      <c r="G158" s="4"/>
      <c r="H158" s="77"/>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row>
    <row r="159" spans="1:72" ht="15.75" customHeight="1" x14ac:dyDescent="0.25">
      <c r="A159" s="4"/>
      <c r="B159" s="4"/>
      <c r="C159" s="4"/>
      <c r="D159" s="96"/>
      <c r="E159" s="4"/>
      <c r="F159" s="5"/>
      <c r="G159" s="4"/>
      <c r="H159" s="77"/>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row>
    <row r="160" spans="1:72" ht="15.75" customHeight="1" x14ac:dyDescent="0.25">
      <c r="A160" s="4"/>
      <c r="B160" s="4"/>
      <c r="C160" s="4"/>
      <c r="D160" s="96"/>
      <c r="E160" s="4"/>
      <c r="F160" s="5"/>
      <c r="G160" s="4"/>
      <c r="H160" s="77"/>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row>
    <row r="161" spans="1:72" ht="15.75" customHeight="1" x14ac:dyDescent="0.25">
      <c r="A161" s="4"/>
      <c r="B161" s="4"/>
      <c r="C161" s="4"/>
      <c r="D161" s="96"/>
      <c r="E161" s="4"/>
      <c r="F161" s="5"/>
      <c r="G161" s="4"/>
      <c r="H161" s="77"/>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row>
    <row r="162" spans="1:72" ht="15.75" customHeight="1" x14ac:dyDescent="0.25">
      <c r="A162" s="4"/>
      <c r="B162" s="4"/>
      <c r="C162" s="4"/>
      <c r="D162" s="96"/>
      <c r="E162" s="4"/>
      <c r="F162" s="5"/>
      <c r="G162" s="4"/>
      <c r="H162" s="77"/>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row>
    <row r="163" spans="1:72" ht="15.75" customHeight="1" x14ac:dyDescent="0.25">
      <c r="A163" s="4"/>
      <c r="B163" s="4"/>
      <c r="C163" s="4"/>
      <c r="D163" s="96"/>
      <c r="E163" s="4"/>
      <c r="F163" s="5"/>
      <c r="G163" s="4"/>
      <c r="H163" s="77"/>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row>
    <row r="164" spans="1:72" ht="15.75" customHeight="1" x14ac:dyDescent="0.25">
      <c r="A164" s="4"/>
      <c r="B164" s="4"/>
      <c r="C164" s="4"/>
      <c r="D164" s="96"/>
      <c r="E164" s="4"/>
      <c r="F164" s="5"/>
      <c r="G164" s="4"/>
      <c r="H164" s="77"/>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row>
    <row r="165" spans="1:72" ht="15.75" customHeight="1" x14ac:dyDescent="0.25">
      <c r="A165" s="4"/>
      <c r="B165" s="4"/>
      <c r="C165" s="4"/>
      <c r="D165" s="96"/>
      <c r="E165" s="4"/>
      <c r="F165" s="5"/>
      <c r="G165" s="4"/>
      <c r="H165" s="77"/>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row>
    <row r="166" spans="1:72" ht="15.75" customHeight="1" x14ac:dyDescent="0.25">
      <c r="A166" s="4"/>
      <c r="B166" s="4"/>
      <c r="C166" s="4"/>
      <c r="D166" s="96"/>
      <c r="E166" s="4"/>
      <c r="F166" s="5"/>
      <c r="G166" s="4"/>
      <c r="H166" s="77"/>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row>
    <row r="167" spans="1:72" ht="15.75" customHeight="1" x14ac:dyDescent="0.25">
      <c r="A167" s="4"/>
      <c r="B167" s="4"/>
      <c r="C167" s="4"/>
      <c r="D167" s="96"/>
      <c r="E167" s="4"/>
      <c r="F167" s="5"/>
      <c r="G167" s="4"/>
      <c r="H167" s="77"/>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row>
    <row r="168" spans="1:72" ht="15.75" customHeight="1" x14ac:dyDescent="0.25">
      <c r="A168" s="4"/>
      <c r="B168" s="4"/>
      <c r="C168" s="4"/>
      <c r="D168" s="96"/>
      <c r="E168" s="4"/>
      <c r="F168" s="5"/>
      <c r="G168" s="4"/>
      <c r="H168" s="77"/>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row>
    <row r="169" spans="1:72" ht="15.75" customHeight="1" x14ac:dyDescent="0.25">
      <c r="A169" s="4"/>
      <c r="B169" s="4"/>
      <c r="C169" s="4"/>
      <c r="D169" s="96"/>
      <c r="E169" s="4"/>
      <c r="F169" s="5"/>
      <c r="G169" s="4"/>
      <c r="H169" s="77"/>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row>
    <row r="170" spans="1:72" ht="15.75" customHeight="1" x14ac:dyDescent="0.25">
      <c r="A170" s="4"/>
      <c r="B170" s="4"/>
      <c r="C170" s="4"/>
      <c r="D170" s="96"/>
      <c r="E170" s="4"/>
      <c r="F170" s="5"/>
      <c r="G170" s="4"/>
      <c r="H170" s="77"/>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row>
    <row r="171" spans="1:72" ht="15.75" customHeight="1" x14ac:dyDescent="0.25">
      <c r="A171" s="4"/>
      <c r="B171" s="4"/>
      <c r="C171" s="4"/>
      <c r="D171" s="96"/>
      <c r="E171" s="4"/>
      <c r="F171" s="5"/>
      <c r="G171" s="4"/>
      <c r="H171" s="77"/>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row>
    <row r="172" spans="1:72" ht="15.75" customHeight="1" x14ac:dyDescent="0.25">
      <c r="A172" s="4"/>
      <c r="B172" s="4"/>
      <c r="C172" s="4"/>
      <c r="D172" s="96"/>
      <c r="E172" s="4"/>
      <c r="F172" s="5"/>
      <c r="G172" s="4"/>
      <c r="H172" s="77"/>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row>
    <row r="173" spans="1:72" ht="15.75" customHeight="1" x14ac:dyDescent="0.25">
      <c r="A173" s="4"/>
      <c r="B173" s="4"/>
      <c r="C173" s="4"/>
      <c r="D173" s="96"/>
      <c r="E173" s="4"/>
      <c r="F173" s="5"/>
      <c r="G173" s="4"/>
      <c r="H173" s="77"/>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row>
    <row r="174" spans="1:72" ht="15.75" customHeight="1" x14ac:dyDescent="0.25">
      <c r="A174" s="4"/>
      <c r="B174" s="4"/>
      <c r="C174" s="4"/>
      <c r="D174" s="96"/>
      <c r="E174" s="4"/>
      <c r="F174" s="5"/>
      <c r="G174" s="4"/>
      <c r="H174" s="77"/>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row>
    <row r="175" spans="1:72" ht="15.75" customHeight="1" x14ac:dyDescent="0.25">
      <c r="A175" s="4"/>
      <c r="B175" s="4"/>
      <c r="C175" s="4"/>
      <c r="D175" s="96"/>
      <c r="E175" s="4"/>
      <c r="F175" s="5"/>
      <c r="G175" s="4"/>
      <c r="H175" s="77"/>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row>
    <row r="176" spans="1:72" ht="15.75" customHeight="1" x14ac:dyDescent="0.25">
      <c r="A176" s="4"/>
      <c r="B176" s="4"/>
      <c r="C176" s="4"/>
      <c r="D176" s="96"/>
      <c r="E176" s="4"/>
      <c r="F176" s="5"/>
      <c r="G176" s="4"/>
      <c r="H176" s="77"/>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row>
    <row r="177" spans="1:72" ht="15.75" customHeight="1" x14ac:dyDescent="0.25">
      <c r="A177" s="4"/>
      <c r="B177" s="4"/>
      <c r="C177" s="4"/>
      <c r="D177" s="96"/>
      <c r="E177" s="4"/>
      <c r="F177" s="5"/>
      <c r="G177" s="4"/>
      <c r="H177" s="77"/>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row>
    <row r="178" spans="1:72" ht="15.75" customHeight="1" x14ac:dyDescent="0.25">
      <c r="A178" s="4"/>
      <c r="B178" s="4"/>
      <c r="C178" s="4"/>
      <c r="D178" s="96"/>
      <c r="E178" s="4"/>
      <c r="F178" s="5"/>
      <c r="G178" s="4"/>
      <c r="H178" s="77"/>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row>
    <row r="179" spans="1:72" ht="15.75" customHeight="1" x14ac:dyDescent="0.25">
      <c r="A179" s="4"/>
      <c r="B179" s="4"/>
      <c r="C179" s="4"/>
      <c r="D179" s="96"/>
      <c r="E179" s="4"/>
      <c r="F179" s="5"/>
      <c r="G179" s="4"/>
      <c r="H179" s="77"/>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row>
    <row r="180" spans="1:72" ht="15.75" customHeight="1" x14ac:dyDescent="0.25">
      <c r="A180" s="4"/>
      <c r="B180" s="4"/>
      <c r="C180" s="4"/>
      <c r="D180" s="96"/>
      <c r="E180" s="4"/>
      <c r="F180" s="5"/>
      <c r="G180" s="4"/>
      <c r="H180" s="77"/>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row>
    <row r="181" spans="1:72" ht="15.75" customHeight="1" x14ac:dyDescent="0.25">
      <c r="A181" s="4"/>
      <c r="B181" s="4"/>
      <c r="C181" s="4"/>
      <c r="D181" s="96"/>
      <c r="E181" s="4"/>
      <c r="F181" s="5"/>
      <c r="G181" s="4"/>
      <c r="H181" s="77"/>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row>
    <row r="182" spans="1:72" ht="15.75" customHeight="1" x14ac:dyDescent="0.25">
      <c r="A182" s="4"/>
      <c r="B182" s="4"/>
      <c r="C182" s="4"/>
      <c r="D182" s="96"/>
      <c r="E182" s="4"/>
      <c r="F182" s="5"/>
      <c r="G182" s="4"/>
      <c r="H182" s="77"/>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row>
    <row r="183" spans="1:72" ht="15.75" customHeight="1" x14ac:dyDescent="0.25">
      <c r="A183" s="4"/>
      <c r="B183" s="4"/>
      <c r="C183" s="4"/>
      <c r="D183" s="96"/>
      <c r="E183" s="4"/>
      <c r="F183" s="5"/>
      <c r="G183" s="4"/>
      <c r="H183" s="77"/>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row>
    <row r="184" spans="1:72" ht="15.75" customHeight="1" x14ac:dyDescent="0.25">
      <c r="A184" s="4"/>
      <c r="B184" s="4"/>
      <c r="C184" s="4"/>
      <c r="D184" s="96"/>
      <c r="E184" s="4"/>
      <c r="F184" s="5"/>
      <c r="G184" s="4"/>
      <c r="H184" s="77"/>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row>
    <row r="185" spans="1:72" ht="15.75" customHeight="1" x14ac:dyDescent="0.25">
      <c r="A185" s="4"/>
      <c r="B185" s="4"/>
      <c r="C185" s="4"/>
      <c r="D185" s="96"/>
      <c r="E185" s="4"/>
      <c r="F185" s="5"/>
      <c r="G185" s="4"/>
      <c r="H185" s="77"/>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row>
    <row r="186" spans="1:72" ht="15.75" customHeight="1" x14ac:dyDescent="0.25">
      <c r="A186" s="4"/>
      <c r="B186" s="4"/>
      <c r="C186" s="4"/>
      <c r="D186" s="96"/>
      <c r="E186" s="4"/>
      <c r="F186" s="5"/>
      <c r="G186" s="4"/>
      <c r="H186" s="77"/>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row>
    <row r="187" spans="1:72" ht="15.75" customHeight="1" x14ac:dyDescent="0.25">
      <c r="A187" s="4"/>
      <c r="B187" s="4"/>
      <c r="C187" s="4"/>
      <c r="D187" s="96"/>
      <c r="E187" s="4"/>
      <c r="F187" s="5"/>
      <c r="G187" s="4"/>
      <c r="H187" s="77"/>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row>
    <row r="188" spans="1:72" ht="15.75" customHeight="1" x14ac:dyDescent="0.25">
      <c r="A188" s="4"/>
      <c r="B188" s="4"/>
      <c r="C188" s="4"/>
      <c r="D188" s="96"/>
      <c r="E188" s="4"/>
      <c r="F188" s="5"/>
      <c r="G188" s="4"/>
      <c r="H188" s="77"/>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row>
    <row r="189" spans="1:72" ht="15.75" customHeight="1" x14ac:dyDescent="0.25">
      <c r="A189" s="4"/>
      <c r="B189" s="4"/>
      <c r="C189" s="4"/>
      <c r="D189" s="96"/>
      <c r="E189" s="4"/>
      <c r="F189" s="5"/>
      <c r="G189" s="4"/>
      <c r="H189" s="77"/>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row>
    <row r="190" spans="1:72" ht="15.75" customHeight="1" x14ac:dyDescent="0.25">
      <c r="A190" s="4"/>
      <c r="B190" s="4"/>
      <c r="C190" s="4"/>
      <c r="D190" s="96"/>
      <c r="E190" s="4"/>
      <c r="F190" s="5"/>
      <c r="G190" s="4"/>
      <c r="H190" s="77"/>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row>
    <row r="191" spans="1:72" ht="15.75" customHeight="1" x14ac:dyDescent="0.25">
      <c r="A191" s="4"/>
      <c r="B191" s="4"/>
      <c r="C191" s="4"/>
      <c r="D191" s="96"/>
      <c r="E191" s="4"/>
      <c r="F191" s="5"/>
      <c r="G191" s="4"/>
      <c r="H191" s="77"/>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row>
    <row r="192" spans="1:72" ht="15.75" customHeight="1" x14ac:dyDescent="0.25">
      <c r="A192" s="4"/>
      <c r="B192" s="4"/>
      <c r="C192" s="4"/>
      <c r="D192" s="96"/>
      <c r="E192" s="4"/>
      <c r="F192" s="5"/>
      <c r="G192" s="4"/>
      <c r="H192" s="77"/>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row>
    <row r="193" spans="1:72" ht="15.75" customHeight="1" x14ac:dyDescent="0.25">
      <c r="A193" s="4"/>
      <c r="B193" s="4"/>
      <c r="C193" s="4"/>
      <c r="D193" s="96"/>
      <c r="E193" s="4"/>
      <c r="F193" s="5"/>
      <c r="G193" s="4"/>
      <c r="H193" s="77"/>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row>
    <row r="194" spans="1:72" ht="15.75" customHeight="1" x14ac:dyDescent="0.25">
      <c r="A194" s="4"/>
      <c r="B194" s="4"/>
      <c r="C194" s="4"/>
      <c r="D194" s="96"/>
      <c r="E194" s="4"/>
      <c r="F194" s="5"/>
      <c r="G194" s="4"/>
      <c r="H194" s="77"/>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row>
    <row r="195" spans="1:72" ht="15.75" customHeight="1" x14ac:dyDescent="0.25">
      <c r="A195" s="4"/>
      <c r="B195" s="4"/>
      <c r="C195" s="4"/>
      <c r="D195" s="96"/>
      <c r="E195" s="4"/>
      <c r="F195" s="5"/>
      <c r="G195" s="4"/>
      <c r="H195" s="77"/>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row>
    <row r="196" spans="1:72" ht="15.75" customHeight="1" x14ac:dyDescent="0.25">
      <c r="A196" s="4"/>
      <c r="B196" s="4"/>
      <c r="C196" s="4"/>
      <c r="D196" s="96"/>
      <c r="E196" s="4"/>
      <c r="F196" s="5"/>
      <c r="G196" s="4"/>
      <c r="H196" s="77"/>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row>
    <row r="197" spans="1:72" ht="15.75" customHeight="1" x14ac:dyDescent="0.25">
      <c r="A197" s="4"/>
      <c r="B197" s="4"/>
      <c r="C197" s="4"/>
      <c r="D197" s="96"/>
      <c r="E197" s="4"/>
      <c r="F197" s="5"/>
      <c r="G197" s="4"/>
      <c r="H197" s="77"/>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row>
    <row r="198" spans="1:72" ht="15.75" customHeight="1" x14ac:dyDescent="0.25">
      <c r="A198" s="4"/>
      <c r="B198" s="4"/>
      <c r="C198" s="4"/>
      <c r="D198" s="96"/>
      <c r="E198" s="4"/>
      <c r="F198" s="5"/>
      <c r="G198" s="4"/>
      <c r="H198" s="77"/>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row>
    <row r="199" spans="1:72" ht="15.75" customHeight="1" x14ac:dyDescent="0.25">
      <c r="A199" s="4"/>
      <c r="B199" s="4"/>
      <c r="C199" s="4"/>
      <c r="D199" s="96"/>
      <c r="E199" s="4"/>
      <c r="F199" s="5"/>
      <c r="G199" s="4"/>
      <c r="H199" s="77"/>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row>
    <row r="200" spans="1:72" ht="15.75" customHeight="1" x14ac:dyDescent="0.25">
      <c r="A200" s="4"/>
      <c r="B200" s="4"/>
      <c r="C200" s="4"/>
      <c r="D200" s="96"/>
      <c r="E200" s="4"/>
      <c r="F200" s="5"/>
      <c r="G200" s="4"/>
      <c r="H200" s="77"/>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row>
    <row r="201" spans="1:72" ht="15.75" customHeight="1" x14ac:dyDescent="0.25">
      <c r="A201" s="4"/>
      <c r="B201" s="4"/>
      <c r="C201" s="4"/>
      <c r="D201" s="96"/>
      <c r="E201" s="4"/>
      <c r="F201" s="5"/>
      <c r="G201" s="4"/>
      <c r="H201" s="77"/>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row>
    <row r="202" spans="1:72" ht="15.75" customHeight="1" x14ac:dyDescent="0.25">
      <c r="A202" s="4"/>
      <c r="B202" s="4"/>
      <c r="C202" s="4"/>
      <c r="D202" s="96"/>
      <c r="E202" s="4"/>
      <c r="F202" s="5"/>
      <c r="G202" s="4"/>
      <c r="H202" s="77"/>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row>
    <row r="203" spans="1:72" ht="15.75" customHeight="1" x14ac:dyDescent="0.25">
      <c r="A203" s="4"/>
      <c r="B203" s="4"/>
      <c r="C203" s="4"/>
      <c r="D203" s="96"/>
      <c r="E203" s="4"/>
      <c r="F203" s="5"/>
      <c r="G203" s="4"/>
      <c r="H203" s="77"/>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row>
    <row r="204" spans="1:72" ht="15.75" customHeight="1" x14ac:dyDescent="0.25">
      <c r="A204" s="4"/>
      <c r="B204" s="4"/>
      <c r="C204" s="4"/>
      <c r="D204" s="96"/>
      <c r="E204" s="4"/>
      <c r="F204" s="5"/>
      <c r="G204" s="4"/>
      <c r="H204" s="77"/>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row>
    <row r="205" spans="1:72" ht="15.75" customHeight="1" x14ac:dyDescent="0.25">
      <c r="A205" s="4"/>
      <c r="B205" s="4"/>
      <c r="C205" s="4"/>
      <c r="D205" s="96"/>
      <c r="E205" s="4"/>
      <c r="F205" s="5"/>
      <c r="G205" s="4"/>
      <c r="H205" s="77"/>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row>
    <row r="206" spans="1:72" ht="15.75" customHeight="1" x14ac:dyDescent="0.25">
      <c r="A206" s="4"/>
      <c r="B206" s="4"/>
      <c r="C206" s="4"/>
      <c r="D206" s="96"/>
      <c r="E206" s="4"/>
      <c r="F206" s="5"/>
      <c r="G206" s="4"/>
      <c r="H206" s="77"/>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row>
    <row r="207" spans="1:72" ht="15.75" customHeight="1" x14ac:dyDescent="0.25">
      <c r="A207" s="4"/>
      <c r="B207" s="4"/>
      <c r="C207" s="4"/>
      <c r="D207" s="96"/>
      <c r="E207" s="4"/>
      <c r="F207" s="5"/>
      <c r="G207" s="4"/>
      <c r="H207" s="77"/>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row>
    <row r="208" spans="1:72" ht="15.75" customHeight="1" x14ac:dyDescent="0.25">
      <c r="A208" s="4"/>
      <c r="B208" s="4"/>
      <c r="C208" s="4"/>
      <c r="D208" s="96"/>
      <c r="E208" s="4"/>
      <c r="F208" s="5"/>
      <c r="G208" s="4"/>
      <c r="H208" s="77"/>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row>
    <row r="209" spans="1:72" ht="15.75" customHeight="1" x14ac:dyDescent="0.25">
      <c r="A209" s="4"/>
      <c r="B209" s="4"/>
      <c r="C209" s="4"/>
      <c r="D209" s="96"/>
      <c r="E209" s="4"/>
      <c r="F209" s="5"/>
      <c r="G209" s="4"/>
      <c r="H209" s="77"/>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row>
    <row r="210" spans="1:72" ht="15.75" customHeight="1" x14ac:dyDescent="0.25">
      <c r="A210" s="4"/>
      <c r="B210" s="4"/>
      <c r="C210" s="4"/>
      <c r="D210" s="96"/>
      <c r="E210" s="4"/>
      <c r="F210" s="5"/>
      <c r="G210" s="4"/>
      <c r="H210" s="77"/>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row>
    <row r="211" spans="1:72" ht="15.75" customHeight="1" x14ac:dyDescent="0.25">
      <c r="A211" s="4"/>
      <c r="B211" s="4"/>
      <c r="C211" s="4"/>
      <c r="D211" s="96"/>
      <c r="E211" s="4"/>
      <c r="F211" s="5"/>
      <c r="G211" s="4"/>
      <c r="H211" s="77"/>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row>
    <row r="212" spans="1:72" ht="15.75" customHeight="1" x14ac:dyDescent="0.25">
      <c r="A212" s="4"/>
      <c r="B212" s="4"/>
      <c r="C212" s="4"/>
      <c r="D212" s="96"/>
      <c r="E212" s="4"/>
      <c r="F212" s="5"/>
      <c r="G212" s="4"/>
      <c r="H212" s="77"/>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row>
    <row r="213" spans="1:72" ht="15.75" customHeight="1" x14ac:dyDescent="0.25">
      <c r="A213" s="4"/>
      <c r="B213" s="4"/>
      <c r="C213" s="4"/>
      <c r="D213" s="96"/>
      <c r="E213" s="4"/>
      <c r="F213" s="5"/>
      <c r="G213" s="4"/>
      <c r="H213" s="77"/>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row>
    <row r="214" spans="1:72" ht="15.75" customHeight="1" x14ac:dyDescent="0.25">
      <c r="A214" s="4"/>
      <c r="B214" s="4"/>
      <c r="C214" s="4"/>
      <c r="D214" s="96"/>
      <c r="E214" s="4"/>
      <c r="F214" s="5"/>
      <c r="G214" s="4"/>
      <c r="H214" s="77"/>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row>
    <row r="215" spans="1:72" ht="15.75" customHeight="1" x14ac:dyDescent="0.25">
      <c r="A215" s="4"/>
      <c r="B215" s="4"/>
      <c r="C215" s="4"/>
      <c r="D215" s="96"/>
      <c r="E215" s="4"/>
      <c r="F215" s="5"/>
      <c r="G215" s="4"/>
      <c r="H215" s="77"/>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row>
    <row r="216" spans="1:72" ht="15.75" customHeight="1" x14ac:dyDescent="0.25">
      <c r="A216" s="4"/>
      <c r="B216" s="4"/>
      <c r="C216" s="4"/>
      <c r="D216" s="96"/>
      <c r="E216" s="4"/>
      <c r="F216" s="5"/>
      <c r="G216" s="4"/>
      <c r="H216" s="77"/>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row>
    <row r="217" spans="1:72" ht="15.75" customHeight="1" x14ac:dyDescent="0.25">
      <c r="A217" s="4"/>
      <c r="B217" s="4"/>
      <c r="C217" s="4"/>
      <c r="D217" s="96"/>
      <c r="E217" s="4"/>
      <c r="F217" s="5"/>
      <c r="G217" s="4"/>
      <c r="H217" s="77"/>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row>
    <row r="218" spans="1:72" ht="15.75" customHeight="1" x14ac:dyDescent="0.25">
      <c r="A218" s="4"/>
      <c r="B218" s="4"/>
      <c r="C218" s="4"/>
      <c r="D218" s="96"/>
      <c r="E218" s="4"/>
      <c r="F218" s="5"/>
      <c r="G218" s="4"/>
      <c r="H218" s="77"/>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row>
    <row r="219" spans="1:72" ht="15.75" customHeight="1" x14ac:dyDescent="0.25">
      <c r="A219" s="4"/>
      <c r="B219" s="4"/>
      <c r="C219" s="4"/>
      <c r="D219" s="96"/>
      <c r="E219" s="4"/>
      <c r="F219" s="5"/>
      <c r="G219" s="4"/>
      <c r="H219" s="77"/>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row>
    <row r="220" spans="1:72" ht="15.75" customHeight="1" x14ac:dyDescent="0.25">
      <c r="A220" s="4"/>
      <c r="B220" s="4"/>
      <c r="C220" s="4"/>
      <c r="D220" s="96"/>
      <c r="E220" s="4"/>
      <c r="F220" s="5"/>
      <c r="G220" s="4"/>
      <c r="H220" s="77"/>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row>
    <row r="221" spans="1:72" ht="15.75" customHeight="1" x14ac:dyDescent="0.25">
      <c r="A221" s="4"/>
      <c r="B221" s="4"/>
      <c r="C221" s="4"/>
      <c r="D221" s="96"/>
      <c r="E221" s="4"/>
      <c r="F221" s="5"/>
      <c r="G221" s="4"/>
      <c r="H221" s="77"/>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row>
    <row r="222" spans="1:72" ht="15.75" customHeight="1" x14ac:dyDescent="0.25">
      <c r="A222" s="4"/>
      <c r="B222" s="4"/>
      <c r="C222" s="4"/>
      <c r="D222" s="96"/>
      <c r="E222" s="4"/>
      <c r="F222" s="5"/>
      <c r="G222" s="4"/>
      <c r="H222" s="77"/>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row>
    <row r="223" spans="1:72" ht="15.75" customHeight="1" x14ac:dyDescent="0.25">
      <c r="A223" s="4"/>
      <c r="B223" s="4"/>
      <c r="C223" s="4"/>
      <c r="D223" s="96"/>
      <c r="E223" s="4"/>
      <c r="F223" s="5"/>
      <c r="G223" s="4"/>
      <c r="H223" s="77"/>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row>
    <row r="224" spans="1:72" ht="15.75" customHeight="1" x14ac:dyDescent="0.25">
      <c r="A224" s="4"/>
      <c r="B224" s="4"/>
      <c r="C224" s="4"/>
      <c r="D224" s="96"/>
      <c r="E224" s="4"/>
      <c r="F224" s="5"/>
      <c r="G224" s="4"/>
      <c r="H224" s="77"/>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row>
    <row r="225" spans="1:72" ht="15.75" customHeight="1" x14ac:dyDescent="0.25">
      <c r="A225" s="4"/>
      <c r="B225" s="4"/>
      <c r="C225" s="4"/>
      <c r="D225" s="96"/>
      <c r="E225" s="4"/>
      <c r="F225" s="5"/>
      <c r="G225" s="4"/>
      <c r="H225" s="77"/>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row>
    <row r="226" spans="1:72" ht="15.75" customHeight="1" x14ac:dyDescent="0.25">
      <c r="A226" s="4"/>
      <c r="B226" s="4"/>
      <c r="C226" s="4"/>
      <c r="D226" s="96"/>
      <c r="E226" s="4"/>
      <c r="F226" s="5"/>
      <c r="G226" s="4"/>
      <c r="H226" s="77"/>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row>
    <row r="227" spans="1:72" ht="15.75" customHeight="1" x14ac:dyDescent="0.25">
      <c r="A227" s="4"/>
      <c r="B227" s="4"/>
      <c r="C227" s="4"/>
      <c r="D227" s="96"/>
      <c r="E227" s="4"/>
      <c r="F227" s="5"/>
      <c r="G227" s="4"/>
      <c r="H227" s="77"/>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row>
    <row r="228" spans="1:72" ht="15.75" customHeight="1" x14ac:dyDescent="0.25">
      <c r="A228" s="4"/>
      <c r="B228" s="4"/>
      <c r="C228" s="4"/>
      <c r="D228" s="96"/>
      <c r="E228" s="4"/>
      <c r="F228" s="5"/>
      <c r="G228" s="4"/>
      <c r="H228" s="77"/>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row>
    <row r="229" spans="1:72" ht="15.75" customHeight="1" x14ac:dyDescent="0.25">
      <c r="A229" s="4"/>
      <c r="B229" s="4"/>
      <c r="C229" s="4"/>
      <c r="D229" s="96"/>
      <c r="E229" s="4"/>
      <c r="F229" s="5"/>
      <c r="G229" s="4"/>
      <c r="H229" s="77"/>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row>
    <row r="230" spans="1:72" ht="15.75" customHeight="1" x14ac:dyDescent="0.25">
      <c r="A230" s="4"/>
      <c r="B230" s="4"/>
      <c r="C230" s="4"/>
      <c r="D230" s="96"/>
      <c r="E230" s="4"/>
      <c r="F230" s="5"/>
      <c r="G230" s="4"/>
      <c r="H230" s="77"/>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row>
    <row r="231" spans="1:72" ht="15.75" customHeight="1" x14ac:dyDescent="0.25">
      <c r="A231" s="4"/>
      <c r="B231" s="4"/>
      <c r="C231" s="4"/>
      <c r="D231" s="96"/>
      <c r="E231" s="4"/>
      <c r="F231" s="5"/>
      <c r="G231" s="4"/>
      <c r="H231" s="77"/>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row>
    <row r="232" spans="1:72" ht="15.75" customHeight="1" x14ac:dyDescent="0.25">
      <c r="A232" s="4"/>
      <c r="B232" s="4"/>
      <c r="C232" s="4"/>
      <c r="D232" s="96"/>
      <c r="E232" s="4"/>
      <c r="F232" s="5"/>
      <c r="G232" s="4"/>
      <c r="H232" s="77"/>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row>
    <row r="233" spans="1:72" ht="15.75" customHeight="1" x14ac:dyDescent="0.25">
      <c r="A233" s="4"/>
      <c r="B233" s="4"/>
      <c r="C233" s="4"/>
      <c r="D233" s="96"/>
      <c r="E233" s="4"/>
      <c r="F233" s="5"/>
      <c r="G233" s="4"/>
      <c r="H233" s="77"/>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row>
    <row r="234" spans="1:72" ht="15.75" customHeight="1" x14ac:dyDescent="0.25">
      <c r="A234" s="4"/>
      <c r="B234" s="4"/>
      <c r="C234" s="4"/>
      <c r="D234" s="96"/>
      <c r="E234" s="4"/>
      <c r="F234" s="5"/>
      <c r="G234" s="4"/>
      <c r="H234" s="77"/>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row>
    <row r="235" spans="1:72" ht="15.75" customHeight="1" x14ac:dyDescent="0.25">
      <c r="A235" s="4"/>
      <c r="B235" s="4"/>
      <c r="C235" s="4"/>
      <c r="D235" s="96"/>
      <c r="E235" s="4"/>
      <c r="F235" s="5"/>
      <c r="G235" s="4"/>
      <c r="H235" s="77"/>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row>
    <row r="236" spans="1:72" ht="15.75" customHeight="1" x14ac:dyDescent="0.25">
      <c r="A236" s="4"/>
      <c r="B236" s="4"/>
      <c r="C236" s="4"/>
      <c r="D236" s="96"/>
      <c r="E236" s="4"/>
      <c r="F236" s="5"/>
      <c r="G236" s="4"/>
      <c r="H236" s="77"/>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row>
    <row r="237" spans="1:72" ht="15.75" customHeight="1" x14ac:dyDescent="0.25">
      <c r="A237" s="4"/>
      <c r="B237" s="4"/>
      <c r="C237" s="4"/>
      <c r="D237" s="96"/>
      <c r="E237" s="4"/>
      <c r="F237" s="5"/>
      <c r="G237" s="4"/>
      <c r="H237" s="77"/>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row>
    <row r="238" spans="1:72" ht="15.75" customHeight="1" x14ac:dyDescent="0.25">
      <c r="A238" s="4"/>
      <c r="B238" s="4"/>
      <c r="C238" s="4"/>
      <c r="D238" s="96"/>
      <c r="E238" s="4"/>
      <c r="F238" s="5"/>
      <c r="G238" s="4"/>
      <c r="H238" s="77"/>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row>
    <row r="239" spans="1:72" ht="15.75" customHeight="1" x14ac:dyDescent="0.25">
      <c r="A239" s="4"/>
      <c r="B239" s="4"/>
      <c r="C239" s="4"/>
      <c r="D239" s="96"/>
      <c r="E239" s="4"/>
      <c r="F239" s="5"/>
      <c r="G239" s="4"/>
      <c r="H239" s="77"/>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row>
    <row r="240" spans="1:72" ht="15.75" customHeight="1" x14ac:dyDescent="0.25">
      <c r="A240" s="4"/>
      <c r="B240" s="4"/>
      <c r="C240" s="4"/>
      <c r="D240" s="96"/>
      <c r="E240" s="4"/>
      <c r="F240" s="5"/>
      <c r="G240" s="4"/>
      <c r="H240" s="77"/>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row>
    <row r="241" spans="1:72" ht="15.75" customHeight="1" x14ac:dyDescent="0.25">
      <c r="A241" s="4"/>
      <c r="B241" s="4"/>
      <c r="C241" s="4"/>
      <c r="D241" s="96"/>
      <c r="E241" s="4"/>
      <c r="F241" s="5"/>
      <c r="G241" s="4"/>
      <c r="H241" s="77"/>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row>
    <row r="242" spans="1:72" ht="15.75" customHeight="1" x14ac:dyDescent="0.25">
      <c r="A242" s="4"/>
      <c r="B242" s="4"/>
      <c r="C242" s="4"/>
      <c r="D242" s="96"/>
      <c r="E242" s="4"/>
      <c r="F242" s="5"/>
      <c r="G242" s="4"/>
      <c r="H242" s="77"/>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row>
    <row r="243" spans="1:72" ht="15.75" customHeight="1" x14ac:dyDescent="0.25">
      <c r="A243" s="4"/>
      <c r="B243" s="4"/>
      <c r="C243" s="4"/>
      <c r="D243" s="96"/>
      <c r="E243" s="4"/>
      <c r="F243" s="5"/>
      <c r="G243" s="4"/>
      <c r="H243" s="77"/>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row>
    <row r="244" spans="1:72" ht="15.75" customHeight="1" x14ac:dyDescent="0.25">
      <c r="A244" s="4"/>
      <c r="B244" s="4"/>
      <c r="C244" s="4"/>
      <c r="D244" s="96"/>
      <c r="E244" s="4"/>
      <c r="F244" s="5"/>
      <c r="G244" s="4"/>
      <c r="H244" s="77"/>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row>
    <row r="245" spans="1:72" ht="15.75" customHeight="1" x14ac:dyDescent="0.25">
      <c r="A245" s="4"/>
      <c r="B245" s="4"/>
      <c r="C245" s="4"/>
      <c r="D245" s="96"/>
      <c r="E245" s="4"/>
      <c r="F245" s="5"/>
      <c r="G245" s="4"/>
      <c r="H245" s="77"/>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row>
    <row r="246" spans="1:72" ht="15.75" customHeight="1" x14ac:dyDescent="0.25">
      <c r="A246" s="4"/>
      <c r="B246" s="4"/>
      <c r="C246" s="4"/>
      <c r="D246" s="96"/>
      <c r="E246" s="4"/>
      <c r="F246" s="5"/>
      <c r="G246" s="4"/>
      <c r="H246" s="77"/>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row>
    <row r="247" spans="1:72" ht="15.75" customHeight="1" x14ac:dyDescent="0.25">
      <c r="A247" s="4"/>
      <c r="B247" s="4"/>
      <c r="C247" s="4"/>
      <c r="D247" s="96"/>
      <c r="E247" s="4"/>
      <c r="F247" s="5"/>
      <c r="G247" s="4"/>
      <c r="H247" s="77"/>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row>
    <row r="248" spans="1:72" ht="15.75" customHeight="1" x14ac:dyDescent="0.25">
      <c r="A248" s="4"/>
      <c r="B248" s="4"/>
      <c r="C248" s="4"/>
      <c r="D248" s="4"/>
      <c r="E248" s="4"/>
      <c r="F248" s="5"/>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row>
    <row r="249" spans="1:72" ht="15.75" customHeight="1" x14ac:dyDescent="0.25">
      <c r="A249" s="4"/>
      <c r="B249" s="4"/>
      <c r="C249" s="4"/>
      <c r="D249" s="4"/>
      <c r="E249" s="4"/>
      <c r="F249" s="5"/>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row>
    <row r="250" spans="1:72" ht="15.75" customHeight="1" x14ac:dyDescent="0.25">
      <c r="A250" s="4"/>
      <c r="B250" s="4"/>
      <c r="C250" s="4"/>
      <c r="D250" s="4"/>
      <c r="E250" s="4"/>
      <c r="F250" s="5"/>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row>
    <row r="251" spans="1:72" ht="15.75" customHeight="1" x14ac:dyDescent="0.25">
      <c r="A251" s="4"/>
      <c r="B251" s="4"/>
      <c r="C251" s="4"/>
      <c r="D251" s="4"/>
      <c r="E251" s="4"/>
      <c r="F251" s="5"/>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row>
    <row r="252" spans="1:72" ht="15.75" customHeight="1" x14ac:dyDescent="0.25">
      <c r="A252" s="4"/>
      <c r="B252" s="4"/>
      <c r="C252" s="4"/>
      <c r="D252" s="4"/>
      <c r="E252" s="4"/>
      <c r="F252" s="5"/>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row>
    <row r="253" spans="1:72" ht="15.75" customHeight="1" x14ac:dyDescent="0.25">
      <c r="A253" s="4"/>
      <c r="B253" s="4"/>
      <c r="C253" s="4"/>
      <c r="D253" s="4"/>
      <c r="E253" s="4"/>
      <c r="F253" s="5"/>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row>
    <row r="254" spans="1:72" ht="15.75" customHeight="1" x14ac:dyDescent="0.25">
      <c r="A254" s="4"/>
      <c r="B254" s="4"/>
      <c r="C254" s="4"/>
      <c r="D254" s="4"/>
      <c r="E254" s="4"/>
      <c r="F254" s="5"/>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row>
    <row r="255" spans="1:72" ht="15.75" customHeight="1" x14ac:dyDescent="0.25">
      <c r="A255" s="4"/>
      <c r="B255" s="4"/>
      <c r="C255" s="4"/>
      <c r="D255" s="4"/>
      <c r="E255" s="4"/>
      <c r="F255" s="5"/>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row>
    <row r="256" spans="1:72" ht="15.75" customHeight="1" x14ac:dyDescent="0.25">
      <c r="A256" s="4"/>
      <c r="B256" s="4"/>
      <c r="C256" s="4"/>
      <c r="D256" s="4"/>
      <c r="E256" s="4"/>
      <c r="F256" s="5"/>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row>
    <row r="257" spans="1:72" ht="15.75" customHeight="1" x14ac:dyDescent="0.25">
      <c r="A257" s="4"/>
      <c r="B257" s="4"/>
      <c r="C257" s="4"/>
      <c r="D257" s="4"/>
      <c r="E257" s="4"/>
      <c r="F257" s="5"/>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row>
    <row r="258" spans="1:72" ht="15.75" customHeight="1" x14ac:dyDescent="0.25">
      <c r="A258" s="4"/>
      <c r="B258" s="4"/>
      <c r="C258" s="4"/>
      <c r="D258" s="4"/>
      <c r="E258" s="4"/>
      <c r="F258" s="5"/>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row>
    <row r="259" spans="1:72" ht="15.75" customHeight="1" x14ac:dyDescent="0.25">
      <c r="A259" s="4"/>
      <c r="B259" s="4"/>
      <c r="C259" s="4"/>
      <c r="D259" s="4"/>
      <c r="E259" s="4"/>
      <c r="F259" s="5"/>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row>
    <row r="260" spans="1:72" ht="15.75" customHeight="1" x14ac:dyDescent="0.25">
      <c r="A260" s="4"/>
      <c r="B260" s="4"/>
      <c r="C260" s="4"/>
      <c r="D260" s="4"/>
      <c r="E260" s="4"/>
      <c r="F260" s="5"/>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row>
    <row r="261" spans="1:72" ht="15.75" customHeight="1" x14ac:dyDescent="0.25">
      <c r="A261" s="4"/>
      <c r="B261" s="4"/>
      <c r="C261" s="4"/>
      <c r="D261" s="4"/>
      <c r="E261" s="4"/>
      <c r="F261" s="5"/>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row>
    <row r="262" spans="1:72" ht="15.75" customHeight="1" x14ac:dyDescent="0.25">
      <c r="A262" s="4"/>
      <c r="B262" s="4"/>
      <c r="C262" s="4"/>
      <c r="D262" s="4"/>
      <c r="E262" s="4"/>
      <c r="F262" s="5"/>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row>
    <row r="263" spans="1:72" ht="15.75" customHeight="1" x14ac:dyDescent="0.25">
      <c r="A263" s="4"/>
      <c r="B263" s="4"/>
      <c r="C263" s="4"/>
      <c r="D263" s="4"/>
      <c r="E263" s="4"/>
      <c r="F263" s="5"/>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row>
    <row r="264" spans="1:72" ht="15.75" customHeight="1" x14ac:dyDescent="0.25">
      <c r="A264" s="4"/>
      <c r="B264" s="4"/>
      <c r="C264" s="4"/>
      <c r="D264" s="4"/>
      <c r="E264" s="4"/>
      <c r="F264" s="5"/>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row>
    <row r="265" spans="1:72" ht="15.75" customHeight="1" x14ac:dyDescent="0.25">
      <c r="A265" s="4"/>
      <c r="B265" s="4"/>
      <c r="C265" s="4"/>
      <c r="D265" s="4"/>
      <c r="E265" s="4"/>
      <c r="F265" s="5"/>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row>
    <row r="266" spans="1:72" ht="15.75" customHeight="1" x14ac:dyDescent="0.25">
      <c r="A266" s="4"/>
      <c r="B266" s="4"/>
      <c r="C266" s="4"/>
      <c r="D266" s="4"/>
      <c r="E266" s="4"/>
      <c r="F266" s="5"/>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row>
    <row r="267" spans="1:72" ht="15.75" customHeight="1" x14ac:dyDescent="0.25">
      <c r="A267" s="4"/>
      <c r="B267" s="4"/>
      <c r="C267" s="4"/>
      <c r="D267" s="4"/>
      <c r="E267" s="4"/>
      <c r="F267" s="5"/>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row>
    <row r="268" spans="1:72" ht="15.75" customHeight="1" x14ac:dyDescent="0.25">
      <c r="A268" s="4"/>
      <c r="B268" s="4"/>
      <c r="C268" s="4"/>
      <c r="D268" s="4"/>
      <c r="E268" s="4"/>
      <c r="F268" s="5"/>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row>
    <row r="269" spans="1:72" ht="15.75" customHeight="1" x14ac:dyDescent="0.25">
      <c r="A269" s="4"/>
      <c r="B269" s="4"/>
      <c r="C269" s="4"/>
      <c r="D269" s="4"/>
      <c r="E269" s="4"/>
      <c r="F269" s="5"/>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row>
    <row r="270" spans="1:72" ht="15.75" customHeight="1" x14ac:dyDescent="0.25">
      <c r="A270" s="4"/>
      <c r="B270" s="4"/>
      <c r="C270" s="4"/>
      <c r="D270" s="4"/>
      <c r="E270" s="4"/>
      <c r="F270" s="5"/>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row>
    <row r="271" spans="1:72" ht="15.75" customHeight="1" x14ac:dyDescent="0.25">
      <c r="A271" s="4"/>
      <c r="B271" s="4"/>
      <c r="C271" s="4"/>
      <c r="D271" s="4"/>
      <c r="E271" s="4"/>
      <c r="F271" s="5"/>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row>
    <row r="272" spans="1:72" ht="15.75" customHeight="1" x14ac:dyDescent="0.25">
      <c r="A272" s="4"/>
      <c r="B272" s="4"/>
      <c r="C272" s="4"/>
      <c r="D272" s="4"/>
      <c r="E272" s="4"/>
      <c r="F272" s="5"/>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row>
    <row r="273" spans="1:72" ht="15.75" customHeight="1" x14ac:dyDescent="0.25">
      <c r="A273" s="4"/>
      <c r="B273" s="4"/>
      <c r="C273" s="4"/>
      <c r="D273" s="4"/>
      <c r="E273" s="4"/>
      <c r="F273" s="5"/>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row>
    <row r="274" spans="1:72" ht="15.75" customHeight="1" x14ac:dyDescent="0.25">
      <c r="A274" s="4"/>
      <c r="B274" s="4"/>
      <c r="C274" s="4"/>
      <c r="D274" s="4"/>
      <c r="E274" s="4"/>
      <c r="F274" s="5"/>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row>
    <row r="275" spans="1:72" ht="15.75" customHeight="1" x14ac:dyDescent="0.25">
      <c r="A275" s="4"/>
      <c r="B275" s="4"/>
      <c r="C275" s="4"/>
      <c r="D275" s="4"/>
      <c r="E275" s="4"/>
      <c r="F275" s="5"/>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row>
    <row r="276" spans="1:72" ht="15.75" customHeight="1" x14ac:dyDescent="0.25">
      <c r="A276" s="4"/>
      <c r="B276" s="4"/>
      <c r="C276" s="4"/>
      <c r="D276" s="4"/>
      <c r="E276" s="4"/>
      <c r="F276" s="5"/>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row>
    <row r="277" spans="1:72" ht="15.75" customHeight="1" x14ac:dyDescent="0.25">
      <c r="A277" s="4"/>
      <c r="B277" s="4"/>
      <c r="C277" s="4"/>
      <c r="D277" s="4"/>
      <c r="E277" s="4"/>
      <c r="F277" s="5"/>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row>
    <row r="278" spans="1:72" ht="15.75" customHeight="1" x14ac:dyDescent="0.25">
      <c r="A278" s="4"/>
      <c r="B278" s="4"/>
      <c r="C278" s="4"/>
      <c r="D278" s="4"/>
      <c r="E278" s="4"/>
      <c r="F278" s="5"/>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row>
    <row r="279" spans="1:72" ht="15.75" customHeight="1" x14ac:dyDescent="0.25">
      <c r="A279" s="4"/>
      <c r="B279" s="4"/>
      <c r="C279" s="4"/>
      <c r="D279" s="4"/>
      <c r="E279" s="4"/>
      <c r="F279" s="5"/>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row>
    <row r="280" spans="1:72" ht="15.75" customHeight="1" x14ac:dyDescent="0.25">
      <c r="A280" s="4"/>
      <c r="B280" s="4"/>
      <c r="C280" s="4"/>
      <c r="D280" s="4"/>
      <c r="E280" s="4"/>
      <c r="F280" s="5"/>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row>
    <row r="281" spans="1:72" ht="15.75" customHeight="1" x14ac:dyDescent="0.25">
      <c r="A281" s="4"/>
      <c r="B281" s="4"/>
      <c r="C281" s="4"/>
      <c r="D281" s="4"/>
      <c r="E281" s="4"/>
      <c r="F281" s="5"/>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row>
    <row r="282" spans="1:72" ht="15.75" customHeight="1" x14ac:dyDescent="0.25">
      <c r="A282" s="4"/>
      <c r="B282" s="4"/>
      <c r="C282" s="4"/>
      <c r="D282" s="4"/>
      <c r="E282" s="4"/>
      <c r="F282" s="5"/>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row>
    <row r="283" spans="1:72" ht="15.75" customHeight="1" x14ac:dyDescent="0.25">
      <c r="A283" s="4"/>
      <c r="B283" s="4"/>
      <c r="C283" s="4"/>
      <c r="D283" s="4"/>
      <c r="E283" s="4"/>
      <c r="F283" s="5"/>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row>
    <row r="284" spans="1:72" ht="15.75" customHeight="1" x14ac:dyDescent="0.25">
      <c r="A284" s="4"/>
      <c r="B284" s="4"/>
      <c r="C284" s="4"/>
      <c r="D284" s="4"/>
      <c r="E284" s="4"/>
      <c r="F284" s="5"/>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row>
    <row r="285" spans="1:72" ht="15.75" customHeight="1" x14ac:dyDescent="0.25">
      <c r="A285" s="4"/>
      <c r="B285" s="4"/>
      <c r="C285" s="4"/>
      <c r="D285" s="4"/>
      <c r="E285" s="4"/>
      <c r="F285" s="5"/>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row>
    <row r="286" spans="1:72" ht="15.75" customHeight="1" x14ac:dyDescent="0.25">
      <c r="A286" s="4"/>
      <c r="B286" s="4"/>
      <c r="C286" s="4"/>
      <c r="D286" s="4"/>
      <c r="E286" s="4"/>
      <c r="F286" s="5"/>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row>
    <row r="287" spans="1:72" ht="15.75" customHeight="1" x14ac:dyDescent="0.25">
      <c r="A287" s="4"/>
      <c r="B287" s="4"/>
      <c r="C287" s="4"/>
      <c r="D287" s="4"/>
      <c r="E287" s="4"/>
      <c r="F287" s="5"/>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row>
    <row r="288" spans="1:72" ht="15.75" customHeight="1" x14ac:dyDescent="0.25">
      <c r="A288" s="4"/>
      <c r="B288" s="4"/>
      <c r="C288" s="4"/>
      <c r="D288" s="4"/>
      <c r="E288" s="4"/>
      <c r="F288" s="5"/>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row>
    <row r="289" spans="1:72" ht="15.75" customHeight="1" x14ac:dyDescent="0.25">
      <c r="A289" s="4"/>
      <c r="B289" s="4"/>
      <c r="C289" s="4"/>
      <c r="D289" s="4"/>
      <c r="E289" s="4"/>
      <c r="F289" s="5"/>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row>
    <row r="290" spans="1:72" ht="15.75" customHeight="1" x14ac:dyDescent="0.25">
      <c r="A290" s="4"/>
      <c r="B290" s="4"/>
      <c r="C290" s="4"/>
      <c r="D290" s="4"/>
      <c r="E290" s="4"/>
      <c r="F290" s="5"/>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row>
    <row r="291" spans="1:72" ht="15.75" customHeight="1" x14ac:dyDescent="0.25">
      <c r="A291" s="4"/>
      <c r="B291" s="4"/>
      <c r="C291" s="4"/>
      <c r="D291" s="4"/>
      <c r="E291" s="4"/>
      <c r="F291" s="5"/>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row>
    <row r="292" spans="1:72" ht="15.75" customHeight="1" x14ac:dyDescent="0.25">
      <c r="A292" s="4"/>
      <c r="B292" s="4"/>
      <c r="C292" s="4"/>
      <c r="D292" s="4"/>
      <c r="E292" s="4"/>
      <c r="F292" s="5"/>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row>
    <row r="293" spans="1:72" ht="15.75" customHeight="1" x14ac:dyDescent="0.25">
      <c r="A293" s="4"/>
      <c r="B293" s="4"/>
      <c r="C293" s="4"/>
      <c r="D293" s="4"/>
      <c r="E293" s="4"/>
      <c r="F293" s="5"/>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row>
    <row r="294" spans="1:72" ht="15.75" customHeight="1" x14ac:dyDescent="0.25">
      <c r="A294" s="4"/>
      <c r="B294" s="4"/>
      <c r="C294" s="4"/>
      <c r="D294" s="4"/>
      <c r="E294" s="4"/>
      <c r="F294" s="5"/>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row>
    <row r="295" spans="1:72" ht="15.75" customHeight="1" x14ac:dyDescent="0.25">
      <c r="A295" s="4"/>
      <c r="B295" s="4"/>
      <c r="C295" s="4"/>
      <c r="D295" s="4"/>
      <c r="E295" s="4"/>
      <c r="F295" s="5"/>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row>
    <row r="296" spans="1:72" ht="15.75" customHeight="1" x14ac:dyDescent="0.25">
      <c r="A296" s="4"/>
      <c r="B296" s="4"/>
      <c r="C296" s="4"/>
      <c r="D296" s="4"/>
      <c r="E296" s="4"/>
      <c r="F296" s="5"/>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row>
    <row r="297" spans="1:72" ht="15.75" customHeight="1" x14ac:dyDescent="0.25">
      <c r="A297" s="4"/>
      <c r="B297" s="4"/>
      <c r="C297" s="4"/>
      <c r="D297" s="4"/>
      <c r="E297" s="4"/>
      <c r="F297" s="5"/>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row>
    <row r="298" spans="1:72" ht="15.75" customHeight="1" x14ac:dyDescent="0.25">
      <c r="A298" s="4"/>
      <c r="B298" s="4"/>
      <c r="C298" s="4"/>
      <c r="D298" s="4"/>
      <c r="E298" s="4"/>
      <c r="F298" s="5"/>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row>
    <row r="299" spans="1:72" ht="15.75" customHeight="1" x14ac:dyDescent="0.25">
      <c r="A299" s="4"/>
      <c r="B299" s="4"/>
      <c r="C299" s="4"/>
      <c r="D299" s="4"/>
      <c r="E299" s="4"/>
      <c r="F299" s="5"/>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row>
    <row r="300" spans="1:72" ht="15.75" customHeight="1" x14ac:dyDescent="0.25">
      <c r="A300" s="4"/>
      <c r="B300" s="4"/>
      <c r="C300" s="4"/>
      <c r="D300" s="4"/>
      <c r="E300" s="4"/>
      <c r="F300" s="5"/>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row>
    <row r="301" spans="1:72" ht="15.75" customHeight="1" x14ac:dyDescent="0.25">
      <c r="A301" s="4"/>
      <c r="B301" s="4"/>
      <c r="C301" s="4"/>
      <c r="D301" s="4"/>
      <c r="E301" s="4"/>
      <c r="F301" s="5"/>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row>
    <row r="302" spans="1:72" ht="15.75" customHeight="1" x14ac:dyDescent="0.25">
      <c r="A302" s="4"/>
      <c r="B302" s="4"/>
      <c r="C302" s="4"/>
      <c r="D302" s="4"/>
      <c r="E302" s="4"/>
      <c r="F302" s="5"/>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row>
    <row r="303" spans="1:72" ht="15.75" customHeight="1" x14ac:dyDescent="0.25">
      <c r="A303" s="4"/>
      <c r="B303" s="4"/>
      <c r="C303" s="4"/>
      <c r="D303" s="4"/>
      <c r="E303" s="4"/>
      <c r="F303" s="5"/>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row>
    <row r="304" spans="1:72" ht="15.75" customHeight="1" x14ac:dyDescent="0.25">
      <c r="A304" s="4"/>
      <c r="B304" s="4"/>
      <c r="C304" s="4"/>
      <c r="D304" s="4"/>
      <c r="E304" s="4"/>
      <c r="F304" s="5"/>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row>
    <row r="305" spans="1:72" ht="15.75" customHeight="1" x14ac:dyDescent="0.25">
      <c r="A305" s="4"/>
      <c r="B305" s="4"/>
      <c r="C305" s="4"/>
      <c r="D305" s="4"/>
      <c r="E305" s="4"/>
      <c r="F305" s="5"/>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row>
    <row r="306" spans="1:72" ht="15.75" customHeight="1" x14ac:dyDescent="0.25">
      <c r="A306" s="4"/>
      <c r="B306" s="4"/>
      <c r="C306" s="4"/>
      <c r="D306" s="4"/>
      <c r="E306" s="4"/>
      <c r="F306" s="5"/>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row>
    <row r="307" spans="1:72" ht="15.75" customHeight="1" x14ac:dyDescent="0.25">
      <c r="A307" s="4"/>
      <c r="B307" s="4"/>
      <c r="C307" s="4"/>
      <c r="D307" s="4"/>
      <c r="E307" s="4"/>
      <c r="F307" s="5"/>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row>
    <row r="308" spans="1:72" ht="15.75" customHeight="1" x14ac:dyDescent="0.25">
      <c r="A308" s="4"/>
      <c r="B308" s="4"/>
      <c r="C308" s="4"/>
      <c r="D308" s="4"/>
      <c r="E308" s="4"/>
      <c r="F308" s="5"/>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row>
    <row r="309" spans="1:72" ht="15.75" customHeight="1" x14ac:dyDescent="0.25">
      <c r="A309" s="4"/>
      <c r="B309" s="4"/>
      <c r="C309" s="4"/>
      <c r="D309" s="4"/>
      <c r="E309" s="4"/>
      <c r="F309" s="5"/>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row>
    <row r="310" spans="1:72" ht="15.75" customHeight="1" x14ac:dyDescent="0.25">
      <c r="A310" s="4"/>
      <c r="B310" s="4"/>
      <c r="C310" s="4"/>
      <c r="D310" s="4"/>
      <c r="E310" s="4"/>
      <c r="F310" s="5"/>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row>
    <row r="311" spans="1:72" ht="15.75" customHeight="1" x14ac:dyDescent="0.25">
      <c r="A311" s="4"/>
      <c r="B311" s="4"/>
      <c r="C311" s="4"/>
      <c r="D311" s="4"/>
      <c r="E311" s="4"/>
      <c r="F311" s="5"/>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row>
    <row r="312" spans="1:72" ht="15.75" customHeight="1" x14ac:dyDescent="0.25">
      <c r="A312" s="4"/>
      <c r="B312" s="4"/>
      <c r="C312" s="4"/>
      <c r="D312" s="4"/>
      <c r="E312" s="4"/>
      <c r="F312" s="5"/>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row>
    <row r="313" spans="1:72" ht="15.75" customHeight="1" x14ac:dyDescent="0.25">
      <c r="A313" s="4"/>
      <c r="B313" s="4"/>
      <c r="C313" s="4"/>
      <c r="D313" s="4"/>
      <c r="E313" s="4"/>
      <c r="F313" s="5"/>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row>
    <row r="314" spans="1:72" ht="15.75" customHeight="1" x14ac:dyDescent="0.25">
      <c r="A314" s="4"/>
      <c r="B314" s="4"/>
      <c r="C314" s="4"/>
      <c r="D314" s="4"/>
      <c r="E314" s="4"/>
      <c r="F314" s="5"/>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row>
    <row r="315" spans="1:72" ht="15.75" customHeight="1" x14ac:dyDescent="0.25">
      <c r="A315" s="4"/>
      <c r="B315" s="4"/>
      <c r="C315" s="4"/>
      <c r="D315" s="4"/>
      <c r="E315" s="4"/>
      <c r="F315" s="5"/>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row>
    <row r="316" spans="1:72" ht="15.75" customHeight="1" x14ac:dyDescent="0.25">
      <c r="A316" s="4"/>
      <c r="B316" s="4"/>
      <c r="C316" s="4"/>
      <c r="D316" s="4"/>
      <c r="E316" s="4"/>
      <c r="F316" s="5"/>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row>
    <row r="317" spans="1:72" ht="15.75" customHeight="1" x14ac:dyDescent="0.25">
      <c r="A317" s="4"/>
      <c r="B317" s="4"/>
      <c r="C317" s="4"/>
      <c r="D317" s="4"/>
      <c r="E317" s="4"/>
      <c r="F317" s="5"/>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row>
    <row r="318" spans="1:72" ht="15.75" customHeight="1" x14ac:dyDescent="0.25">
      <c r="A318" s="4"/>
      <c r="B318" s="4"/>
      <c r="C318" s="4"/>
      <c r="D318" s="4"/>
      <c r="E318" s="4"/>
      <c r="F318" s="5"/>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row>
    <row r="319" spans="1:72" ht="15.75" customHeight="1" x14ac:dyDescent="0.25">
      <c r="A319" s="4"/>
      <c r="B319" s="4"/>
      <c r="C319" s="4"/>
      <c r="D319" s="4"/>
      <c r="E319" s="4"/>
      <c r="F319" s="5"/>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row>
    <row r="320" spans="1:72" ht="15.75" customHeight="1" x14ac:dyDescent="0.25">
      <c r="A320" s="4"/>
      <c r="B320" s="4"/>
      <c r="C320" s="4"/>
      <c r="D320" s="4"/>
      <c r="E320" s="4"/>
      <c r="F320" s="5"/>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row>
    <row r="321" spans="1:72" ht="15.75" customHeight="1" x14ac:dyDescent="0.25">
      <c r="A321" s="4"/>
      <c r="B321" s="4"/>
      <c r="C321" s="4"/>
      <c r="D321" s="4"/>
      <c r="E321" s="4"/>
      <c r="F321" s="5"/>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row>
    <row r="322" spans="1:72" ht="15.75" customHeight="1" x14ac:dyDescent="0.25">
      <c r="A322" s="4"/>
      <c r="B322" s="4"/>
      <c r="C322" s="4"/>
      <c r="D322" s="4"/>
      <c r="E322" s="4"/>
      <c r="F322" s="5"/>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row>
    <row r="323" spans="1:72" ht="15.75" customHeight="1" x14ac:dyDescent="0.25">
      <c r="A323" s="4"/>
      <c r="B323" s="4"/>
      <c r="C323" s="4"/>
      <c r="D323" s="4"/>
      <c r="E323" s="4"/>
      <c r="F323" s="5"/>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row>
    <row r="324" spans="1:72" ht="15.75" customHeight="1" x14ac:dyDescent="0.25">
      <c r="A324" s="4"/>
      <c r="B324" s="4"/>
      <c r="C324" s="4"/>
      <c r="D324" s="4"/>
      <c r="E324" s="4"/>
      <c r="F324" s="5"/>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row>
    <row r="325" spans="1:72" ht="15.75" customHeight="1" x14ac:dyDescent="0.25">
      <c r="A325" s="4"/>
      <c r="B325" s="4"/>
      <c r="C325" s="4"/>
      <c r="D325" s="4"/>
      <c r="E325" s="4"/>
      <c r="F325" s="5"/>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row>
    <row r="326" spans="1:72" ht="15.75" customHeight="1" x14ac:dyDescent="0.25">
      <c r="A326" s="4"/>
      <c r="B326" s="4"/>
      <c r="C326" s="4"/>
      <c r="D326" s="4"/>
      <c r="E326" s="4"/>
      <c r="F326" s="5"/>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row>
    <row r="327" spans="1:72" ht="15.75" customHeight="1" x14ac:dyDescent="0.25">
      <c r="A327" s="4"/>
      <c r="B327" s="4"/>
      <c r="C327" s="4"/>
      <c r="D327" s="4"/>
      <c r="E327" s="4"/>
      <c r="F327" s="5"/>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row>
    <row r="328" spans="1:72" ht="15.75" customHeight="1" x14ac:dyDescent="0.25">
      <c r="A328" s="4"/>
      <c r="B328" s="4"/>
      <c r="C328" s="4"/>
      <c r="D328" s="4"/>
      <c r="E328" s="4"/>
      <c r="F328" s="5"/>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row>
    <row r="329" spans="1:72" ht="15.75" customHeight="1" x14ac:dyDescent="0.25">
      <c r="A329" s="4"/>
      <c r="B329" s="4"/>
      <c r="C329" s="4"/>
      <c r="D329" s="4"/>
      <c r="E329" s="4"/>
      <c r="F329" s="5"/>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row>
    <row r="330" spans="1:72" ht="15.75" customHeight="1" x14ac:dyDescent="0.25">
      <c r="A330" s="4"/>
      <c r="B330" s="4"/>
      <c r="C330" s="4"/>
      <c r="D330" s="4"/>
      <c r="E330" s="4"/>
      <c r="F330" s="5"/>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row>
    <row r="331" spans="1:72" ht="15.75" customHeight="1" x14ac:dyDescent="0.25">
      <c r="A331" s="4"/>
      <c r="B331" s="4"/>
      <c r="C331" s="4"/>
      <c r="D331" s="4"/>
      <c r="E331" s="4"/>
      <c r="F331" s="5"/>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row>
    <row r="332" spans="1:72" ht="15.75" customHeight="1" x14ac:dyDescent="0.25">
      <c r="A332" s="4"/>
      <c r="B332" s="4"/>
      <c r="C332" s="4"/>
      <c r="D332" s="4"/>
      <c r="E332" s="4"/>
      <c r="F332" s="5"/>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row>
    <row r="333" spans="1:72" ht="15.75" customHeight="1" x14ac:dyDescent="0.25">
      <c r="A333" s="4"/>
      <c r="B333" s="4"/>
      <c r="C333" s="4"/>
      <c r="D333" s="4"/>
      <c r="E333" s="4"/>
      <c r="F333" s="5"/>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row>
    <row r="334" spans="1:72" ht="15.75" customHeight="1" x14ac:dyDescent="0.25">
      <c r="A334" s="4"/>
      <c r="B334" s="4"/>
      <c r="C334" s="4"/>
      <c r="D334" s="4"/>
      <c r="E334" s="4"/>
      <c r="F334" s="5"/>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row>
    <row r="335" spans="1:72" ht="15.75" customHeight="1" x14ac:dyDescent="0.25">
      <c r="A335" s="4"/>
      <c r="B335" s="4"/>
      <c r="C335" s="4"/>
      <c r="D335" s="4"/>
      <c r="E335" s="4"/>
      <c r="F335" s="5"/>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row>
    <row r="336" spans="1:72" ht="15.75" customHeight="1" x14ac:dyDescent="0.25">
      <c r="A336" s="4"/>
      <c r="B336" s="4"/>
      <c r="C336" s="4"/>
      <c r="D336" s="4"/>
      <c r="E336" s="4"/>
      <c r="F336" s="5"/>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row>
    <row r="337" spans="1:72" ht="15.75" customHeight="1" x14ac:dyDescent="0.25">
      <c r="A337" s="4"/>
      <c r="B337" s="4"/>
      <c r="C337" s="4"/>
      <c r="D337" s="4"/>
      <c r="E337" s="4"/>
      <c r="F337" s="5"/>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row>
    <row r="338" spans="1:72" ht="15.75" customHeight="1" x14ac:dyDescent="0.25">
      <c r="A338" s="4"/>
      <c r="B338" s="4"/>
      <c r="C338" s="4"/>
      <c r="D338" s="4"/>
      <c r="E338" s="4"/>
      <c r="F338" s="5"/>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row>
    <row r="339" spans="1:72" ht="15.75" customHeight="1" x14ac:dyDescent="0.25">
      <c r="A339" s="4"/>
      <c r="B339" s="4"/>
      <c r="C339" s="4"/>
      <c r="D339" s="4"/>
      <c r="E339" s="4"/>
      <c r="F339" s="5"/>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row>
    <row r="340" spans="1:72" ht="15.75" customHeight="1" x14ac:dyDescent="0.25">
      <c r="A340" s="4"/>
      <c r="B340" s="4"/>
      <c r="C340" s="4"/>
      <c r="D340" s="4"/>
      <c r="E340" s="4"/>
      <c r="F340" s="5"/>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row>
    <row r="341" spans="1:72" ht="15.75" customHeight="1" x14ac:dyDescent="0.25">
      <c r="A341" s="4"/>
      <c r="B341" s="4"/>
      <c r="C341" s="4"/>
      <c r="D341" s="4"/>
      <c r="E341" s="4"/>
      <c r="F341" s="5"/>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row>
    <row r="342" spans="1:72" ht="15.75" customHeight="1" x14ac:dyDescent="0.25">
      <c r="A342" s="4"/>
      <c r="B342" s="4"/>
      <c r="C342" s="4"/>
      <c r="D342" s="4"/>
      <c r="E342" s="4"/>
      <c r="F342" s="5"/>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row>
    <row r="343" spans="1:72" ht="15.75" customHeight="1" x14ac:dyDescent="0.25">
      <c r="A343" s="4"/>
      <c r="B343" s="4"/>
      <c r="C343" s="4"/>
      <c r="D343" s="4"/>
      <c r="E343" s="4"/>
      <c r="F343" s="5"/>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row>
    <row r="344" spans="1:72" ht="15.75" customHeight="1" x14ac:dyDescent="0.25">
      <c r="A344" s="4"/>
      <c r="B344" s="4"/>
      <c r="C344" s="4"/>
      <c r="D344" s="4"/>
      <c r="E344" s="4"/>
      <c r="F344" s="5"/>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row>
    <row r="345" spans="1:72" ht="15.75" customHeight="1" x14ac:dyDescent="0.25">
      <c r="A345" s="4"/>
      <c r="B345" s="4"/>
      <c r="C345" s="4"/>
      <c r="D345" s="4"/>
      <c r="E345" s="4"/>
      <c r="F345" s="5"/>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row>
    <row r="346" spans="1:72" ht="15.75" customHeight="1" x14ac:dyDescent="0.25">
      <c r="A346" s="4"/>
      <c r="B346" s="4"/>
      <c r="C346" s="4"/>
      <c r="D346" s="4"/>
      <c r="E346" s="4"/>
      <c r="F346" s="5"/>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row>
    <row r="347" spans="1:72" ht="15.75" customHeight="1" x14ac:dyDescent="0.25">
      <c r="A347" s="4"/>
      <c r="B347" s="4"/>
      <c r="C347" s="4"/>
      <c r="D347" s="4"/>
      <c r="E347" s="4"/>
      <c r="F347" s="5"/>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row>
    <row r="348" spans="1:72" ht="15.75" customHeight="1" x14ac:dyDescent="0.25">
      <c r="A348" s="4"/>
      <c r="B348" s="4"/>
      <c r="C348" s="4"/>
      <c r="D348" s="4"/>
      <c r="E348" s="4"/>
      <c r="F348" s="5"/>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row>
    <row r="349" spans="1:72" ht="15.75" customHeight="1" x14ac:dyDescent="0.25">
      <c r="A349" s="4"/>
      <c r="B349" s="4"/>
      <c r="C349" s="4"/>
      <c r="D349" s="4"/>
      <c r="E349" s="4"/>
      <c r="F349" s="5"/>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row>
    <row r="350" spans="1:72" ht="15.75" customHeight="1" x14ac:dyDescent="0.25">
      <c r="A350" s="4"/>
      <c r="B350" s="4"/>
      <c r="C350" s="4"/>
      <c r="D350" s="4"/>
      <c r="E350" s="4"/>
      <c r="F350" s="5"/>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row>
    <row r="351" spans="1:72" ht="15.75" customHeight="1" x14ac:dyDescent="0.25">
      <c r="A351" s="4"/>
      <c r="B351" s="4"/>
      <c r="C351" s="4"/>
      <c r="D351" s="4"/>
      <c r="E351" s="4"/>
      <c r="F351" s="5"/>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row>
    <row r="352" spans="1:72" ht="15.75" customHeight="1" x14ac:dyDescent="0.25">
      <c r="A352" s="4"/>
      <c r="B352" s="4"/>
      <c r="C352" s="4"/>
      <c r="D352" s="4"/>
      <c r="E352" s="4"/>
      <c r="F352" s="5"/>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row>
    <row r="353" spans="1:72" ht="15.75" customHeight="1" x14ac:dyDescent="0.25">
      <c r="A353" s="4"/>
      <c r="B353" s="4"/>
      <c r="C353" s="4"/>
      <c r="D353" s="4"/>
      <c r="E353" s="4"/>
      <c r="F353" s="5"/>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row>
    <row r="354" spans="1:72" ht="15.75" customHeight="1" x14ac:dyDescent="0.25">
      <c r="A354" s="4"/>
      <c r="B354" s="4"/>
      <c r="C354" s="4"/>
      <c r="D354" s="4"/>
      <c r="E354" s="4"/>
      <c r="F354" s="5"/>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row>
    <row r="355" spans="1:72" ht="15.75" customHeight="1" x14ac:dyDescent="0.25">
      <c r="A355" s="4"/>
      <c r="B355" s="4"/>
      <c r="C355" s="4"/>
      <c r="D355" s="4"/>
      <c r="E355" s="4"/>
      <c r="F355" s="5"/>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row>
    <row r="356" spans="1:72" ht="15.75" customHeight="1" x14ac:dyDescent="0.25">
      <c r="A356" s="4"/>
      <c r="B356" s="4"/>
      <c r="C356" s="4"/>
      <c r="D356" s="4"/>
      <c r="E356" s="4"/>
      <c r="F356" s="5"/>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row>
    <row r="357" spans="1:72" ht="15.75" customHeight="1" x14ac:dyDescent="0.25">
      <c r="A357" s="4"/>
      <c r="B357" s="4"/>
      <c r="C357" s="4"/>
      <c r="D357" s="4"/>
      <c r="E357" s="4"/>
      <c r="F357" s="5"/>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row>
    <row r="358" spans="1:72" ht="15.75" customHeight="1" x14ac:dyDescent="0.25">
      <c r="A358" s="4"/>
      <c r="B358" s="4"/>
      <c r="C358" s="4"/>
      <c r="D358" s="4"/>
      <c r="E358" s="4"/>
      <c r="F358" s="5"/>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row>
    <row r="359" spans="1:72" ht="15.75" customHeight="1" x14ac:dyDescent="0.25">
      <c r="A359" s="4"/>
      <c r="B359" s="4"/>
      <c r="C359" s="4"/>
      <c r="D359" s="4"/>
      <c r="E359" s="4"/>
      <c r="F359" s="5"/>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row>
    <row r="360" spans="1:72" ht="15.75" customHeight="1" x14ac:dyDescent="0.25">
      <c r="A360" s="4"/>
      <c r="B360" s="4"/>
      <c r="C360" s="4"/>
      <c r="D360" s="4"/>
      <c r="E360" s="4"/>
      <c r="F360" s="5"/>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row>
    <row r="361" spans="1:72" ht="15.75" customHeight="1" x14ac:dyDescent="0.25">
      <c r="A361" s="4"/>
      <c r="B361" s="4"/>
      <c r="C361" s="4"/>
      <c r="D361" s="4"/>
      <c r="E361" s="4"/>
      <c r="F361" s="5"/>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row>
    <row r="362" spans="1:72" ht="15.75" customHeight="1" x14ac:dyDescent="0.25">
      <c r="A362" s="4"/>
      <c r="B362" s="4"/>
      <c r="C362" s="4"/>
      <c r="D362" s="4"/>
      <c r="E362" s="4"/>
      <c r="F362" s="5"/>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row>
    <row r="363" spans="1:72" ht="15.75" customHeight="1" x14ac:dyDescent="0.25">
      <c r="A363" s="4"/>
      <c r="B363" s="4"/>
      <c r="C363" s="4"/>
      <c r="D363" s="4"/>
      <c r="E363" s="4"/>
      <c r="F363" s="5"/>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row>
    <row r="364" spans="1:72" ht="15.75" customHeight="1" x14ac:dyDescent="0.25">
      <c r="A364" s="4"/>
      <c r="B364" s="4"/>
      <c r="C364" s="4"/>
      <c r="D364" s="4"/>
      <c r="E364" s="4"/>
      <c r="F364" s="5"/>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row>
    <row r="365" spans="1:72" ht="15.75" customHeight="1" x14ac:dyDescent="0.25">
      <c r="A365" s="4"/>
      <c r="B365" s="4"/>
      <c r="C365" s="4"/>
      <c r="D365" s="4"/>
      <c r="E365" s="4"/>
      <c r="F365" s="5"/>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row>
    <row r="366" spans="1:72" ht="15.75" customHeight="1" x14ac:dyDescent="0.25">
      <c r="A366" s="4"/>
      <c r="B366" s="4"/>
      <c r="C366" s="4"/>
      <c r="D366" s="4"/>
      <c r="E366" s="4"/>
      <c r="F366" s="5"/>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row>
    <row r="367" spans="1:72" ht="15.75" customHeight="1" x14ac:dyDescent="0.25">
      <c r="A367" s="4"/>
      <c r="B367" s="4"/>
      <c r="C367" s="4"/>
      <c r="D367" s="4"/>
      <c r="E367" s="4"/>
      <c r="F367" s="5"/>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row>
    <row r="368" spans="1:72" ht="15.75" customHeight="1" x14ac:dyDescent="0.25">
      <c r="A368" s="4"/>
      <c r="B368" s="4"/>
      <c r="C368" s="4"/>
      <c r="D368" s="4"/>
      <c r="E368" s="4"/>
      <c r="F368" s="5"/>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row>
    <row r="369" spans="1:72" ht="15.75" customHeight="1" x14ac:dyDescent="0.25">
      <c r="A369" s="4"/>
      <c r="B369" s="4"/>
      <c r="C369" s="4"/>
      <c r="D369" s="4"/>
      <c r="E369" s="4"/>
      <c r="F369" s="5"/>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row>
    <row r="370" spans="1:72" ht="15.75" customHeight="1" x14ac:dyDescent="0.25">
      <c r="A370" s="4"/>
      <c r="B370" s="4"/>
      <c r="C370" s="4"/>
      <c r="D370" s="4"/>
      <c r="E370" s="4"/>
      <c r="F370" s="5"/>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row>
    <row r="371" spans="1:72" ht="15.75" customHeight="1" x14ac:dyDescent="0.25">
      <c r="A371" s="4"/>
      <c r="B371" s="4"/>
      <c r="C371" s="4"/>
      <c r="D371" s="4"/>
      <c r="E371" s="4"/>
      <c r="F371" s="5"/>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row>
    <row r="372" spans="1:72" ht="15.75" customHeight="1" x14ac:dyDescent="0.25">
      <c r="A372" s="4"/>
      <c r="B372" s="4"/>
      <c r="C372" s="4"/>
      <c r="D372" s="4"/>
      <c r="E372" s="4"/>
      <c r="F372" s="5"/>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row>
    <row r="373" spans="1:72" ht="15.75" customHeight="1" x14ac:dyDescent="0.25">
      <c r="A373" s="4"/>
      <c r="B373" s="4"/>
      <c r="C373" s="4"/>
      <c r="D373" s="4"/>
      <c r="E373" s="4"/>
      <c r="F373" s="5"/>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row>
    <row r="374" spans="1:72" ht="15.75" customHeight="1" x14ac:dyDescent="0.25">
      <c r="A374" s="4"/>
      <c r="B374" s="4"/>
      <c r="C374" s="4"/>
      <c r="D374" s="4"/>
      <c r="E374" s="4"/>
      <c r="F374" s="5"/>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row>
    <row r="375" spans="1:72" ht="15.75" customHeight="1" x14ac:dyDescent="0.25">
      <c r="A375" s="4"/>
      <c r="B375" s="4"/>
      <c r="C375" s="4"/>
      <c r="D375" s="4"/>
      <c r="E375" s="4"/>
      <c r="F375" s="5"/>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row>
    <row r="376" spans="1:72" ht="15.75" customHeight="1" x14ac:dyDescent="0.25">
      <c r="A376" s="4"/>
      <c r="B376" s="4"/>
      <c r="C376" s="4"/>
      <c r="D376" s="4"/>
      <c r="E376" s="4"/>
      <c r="F376" s="5"/>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row>
    <row r="377" spans="1:72" ht="15.75" customHeight="1" x14ac:dyDescent="0.25">
      <c r="A377" s="4"/>
      <c r="B377" s="4"/>
      <c r="C377" s="4"/>
      <c r="D377" s="4"/>
      <c r="E377" s="4"/>
      <c r="F377" s="5"/>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row>
    <row r="378" spans="1:72" ht="15.75" customHeight="1" x14ac:dyDescent="0.25">
      <c r="A378" s="4"/>
      <c r="B378" s="4"/>
      <c r="C378" s="4"/>
      <c r="D378" s="4"/>
      <c r="E378" s="4"/>
      <c r="F378" s="5"/>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row>
    <row r="379" spans="1:72" ht="15.75" customHeight="1" x14ac:dyDescent="0.25">
      <c r="A379" s="4"/>
      <c r="B379" s="4"/>
      <c r="C379" s="4"/>
      <c r="D379" s="4"/>
      <c r="E379" s="4"/>
      <c r="F379" s="5"/>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row>
    <row r="380" spans="1:72" ht="15.75" customHeight="1" x14ac:dyDescent="0.25">
      <c r="A380" s="4"/>
      <c r="B380" s="4"/>
      <c r="C380" s="4"/>
      <c r="D380" s="4"/>
      <c r="E380" s="4"/>
      <c r="F380" s="5"/>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row>
    <row r="381" spans="1:72" ht="15.75" customHeight="1" x14ac:dyDescent="0.25">
      <c r="A381" s="4"/>
      <c r="B381" s="4"/>
      <c r="C381" s="4"/>
      <c r="D381" s="4"/>
      <c r="E381" s="4"/>
      <c r="F381" s="5"/>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row>
    <row r="382" spans="1:72" ht="15.75" customHeight="1" x14ac:dyDescent="0.25">
      <c r="A382" s="4"/>
      <c r="B382" s="4"/>
      <c r="C382" s="4"/>
      <c r="D382" s="4"/>
      <c r="E382" s="4"/>
      <c r="F382" s="5"/>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row>
    <row r="383" spans="1:72" ht="15.75" customHeight="1" x14ac:dyDescent="0.25">
      <c r="A383" s="4"/>
      <c r="B383" s="4"/>
      <c r="C383" s="4"/>
      <c r="D383" s="4"/>
      <c r="E383" s="4"/>
      <c r="F383" s="5"/>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row>
    <row r="384" spans="1:72" ht="15.75" customHeight="1" x14ac:dyDescent="0.25">
      <c r="A384" s="4"/>
      <c r="B384" s="4"/>
      <c r="C384" s="4"/>
      <c r="D384" s="4"/>
      <c r="E384" s="4"/>
      <c r="F384" s="5"/>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row>
    <row r="385" spans="1:72" ht="15.75" customHeight="1" x14ac:dyDescent="0.25">
      <c r="A385" s="4"/>
      <c r="B385" s="4"/>
      <c r="C385" s="4"/>
      <c r="D385" s="4"/>
      <c r="E385" s="4"/>
      <c r="F385" s="5"/>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row>
    <row r="386" spans="1:72" ht="15.75" customHeight="1" x14ac:dyDescent="0.25">
      <c r="A386" s="4"/>
      <c r="B386" s="4"/>
      <c r="C386" s="4"/>
      <c r="D386" s="4"/>
      <c r="E386" s="4"/>
      <c r="F386" s="5"/>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row>
    <row r="387" spans="1:72" ht="15.75" customHeight="1" x14ac:dyDescent="0.25">
      <c r="A387" s="4"/>
      <c r="B387" s="4"/>
      <c r="C387" s="4"/>
      <c r="D387" s="4"/>
      <c r="E387" s="4"/>
      <c r="F387" s="5"/>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row>
    <row r="388" spans="1:72" ht="15.75" customHeight="1" x14ac:dyDescent="0.25">
      <c r="A388" s="4"/>
      <c r="B388" s="4"/>
      <c r="C388" s="4"/>
      <c r="D388" s="4"/>
      <c r="E388" s="4"/>
      <c r="F388" s="5"/>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row>
    <row r="389" spans="1:72" ht="15.75" customHeight="1" x14ac:dyDescent="0.25">
      <c r="A389" s="4"/>
      <c r="B389" s="4"/>
      <c r="C389" s="4"/>
      <c r="D389" s="4"/>
      <c r="E389" s="4"/>
      <c r="F389" s="5"/>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row>
    <row r="390" spans="1:72" ht="15.75" customHeight="1" x14ac:dyDescent="0.25">
      <c r="A390" s="4"/>
      <c r="B390" s="4"/>
      <c r="C390" s="4"/>
      <c r="D390" s="4"/>
      <c r="E390" s="4"/>
      <c r="F390" s="5"/>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row>
    <row r="391" spans="1:72" ht="15.75" customHeight="1" x14ac:dyDescent="0.25">
      <c r="A391" s="4"/>
      <c r="B391" s="4"/>
      <c r="C391" s="4"/>
      <c r="D391" s="4"/>
      <c r="E391" s="4"/>
      <c r="F391" s="5"/>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row>
    <row r="392" spans="1:72" ht="15.75" customHeight="1" x14ac:dyDescent="0.25">
      <c r="A392" s="4"/>
      <c r="B392" s="4"/>
      <c r="C392" s="4"/>
      <c r="D392" s="4"/>
      <c r="E392" s="4"/>
      <c r="F392" s="5"/>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row>
    <row r="393" spans="1:72" ht="15.75" customHeight="1" x14ac:dyDescent="0.25">
      <c r="A393" s="4"/>
      <c r="B393" s="4"/>
      <c r="C393" s="4"/>
      <c r="D393" s="4"/>
      <c r="E393" s="4"/>
      <c r="F393" s="5"/>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row>
    <row r="394" spans="1:72" ht="15.75" customHeight="1" x14ac:dyDescent="0.25">
      <c r="A394" s="4"/>
      <c r="B394" s="4"/>
      <c r="C394" s="4"/>
      <c r="D394" s="4"/>
      <c r="E394" s="4"/>
      <c r="F394" s="5"/>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row>
    <row r="395" spans="1:72" ht="15.75" customHeight="1" x14ac:dyDescent="0.25">
      <c r="A395" s="4"/>
      <c r="B395" s="4"/>
      <c r="C395" s="4"/>
      <c r="D395" s="4"/>
      <c r="E395" s="4"/>
      <c r="F395" s="5"/>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row>
    <row r="396" spans="1:72" ht="15.75" customHeight="1" x14ac:dyDescent="0.25">
      <c r="A396" s="4"/>
      <c r="B396" s="4"/>
      <c r="C396" s="4"/>
      <c r="D396" s="4"/>
      <c r="E396" s="4"/>
      <c r="F396" s="5"/>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row>
    <row r="397" spans="1:72" ht="15.75" customHeight="1" x14ac:dyDescent="0.25">
      <c r="A397" s="4"/>
      <c r="B397" s="4"/>
      <c r="C397" s="4"/>
      <c r="D397" s="4"/>
      <c r="E397" s="4"/>
      <c r="F397" s="5"/>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row>
    <row r="398" spans="1:72" ht="15.75" customHeight="1" x14ac:dyDescent="0.25">
      <c r="A398" s="4"/>
      <c r="B398" s="4"/>
      <c r="C398" s="4"/>
      <c r="D398" s="4"/>
      <c r="E398" s="4"/>
      <c r="F398" s="5"/>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row>
    <row r="399" spans="1:72" ht="15.75" customHeight="1" x14ac:dyDescent="0.25">
      <c r="A399" s="4"/>
      <c r="B399" s="4"/>
      <c r="C399" s="4"/>
      <c r="D399" s="4"/>
      <c r="E399" s="4"/>
      <c r="F399" s="5"/>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row>
    <row r="400" spans="1:72" ht="15.75" customHeight="1" x14ac:dyDescent="0.25">
      <c r="A400" s="4"/>
      <c r="B400" s="4"/>
      <c r="C400" s="4"/>
      <c r="D400" s="4"/>
      <c r="E400" s="4"/>
      <c r="F400" s="5"/>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row>
    <row r="401" spans="1:72" ht="15.75" customHeight="1" x14ac:dyDescent="0.25">
      <c r="A401" s="4"/>
      <c r="B401" s="4"/>
      <c r="C401" s="4"/>
      <c r="D401" s="4"/>
      <c r="E401" s="4"/>
      <c r="F401" s="5"/>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row>
    <row r="402" spans="1:72" ht="15.75" customHeight="1" x14ac:dyDescent="0.25">
      <c r="A402" s="4"/>
      <c r="B402" s="4"/>
      <c r="C402" s="4"/>
      <c r="D402" s="4"/>
      <c r="E402" s="4"/>
      <c r="F402" s="5"/>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row>
    <row r="403" spans="1:72" ht="15.75" customHeight="1" x14ac:dyDescent="0.25">
      <c r="A403" s="4"/>
      <c r="B403" s="4"/>
      <c r="C403" s="4"/>
      <c r="D403" s="4"/>
      <c r="E403" s="4"/>
      <c r="F403" s="5"/>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row>
    <row r="404" spans="1:72" ht="15.75" customHeight="1" x14ac:dyDescent="0.25">
      <c r="A404" s="4"/>
      <c r="B404" s="4"/>
      <c r="C404" s="4"/>
      <c r="D404" s="4"/>
      <c r="E404" s="4"/>
      <c r="F404" s="5"/>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row>
    <row r="405" spans="1:72" ht="15.75" customHeight="1" x14ac:dyDescent="0.25">
      <c r="A405" s="4"/>
      <c r="B405" s="4"/>
      <c r="C405" s="4"/>
      <c r="D405" s="4"/>
      <c r="E405" s="4"/>
      <c r="F405" s="5"/>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row>
    <row r="406" spans="1:72" ht="15.75" customHeight="1" x14ac:dyDescent="0.25">
      <c r="A406" s="4"/>
      <c r="B406" s="4"/>
      <c r="C406" s="4"/>
      <c r="D406" s="4"/>
      <c r="E406" s="4"/>
      <c r="F406" s="5"/>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row>
    <row r="407" spans="1:72" ht="15.75" customHeight="1" x14ac:dyDescent="0.25">
      <c r="A407" s="4"/>
      <c r="B407" s="4"/>
      <c r="C407" s="4"/>
      <c r="D407" s="4"/>
      <c r="E407" s="4"/>
      <c r="F407" s="5"/>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row>
    <row r="408" spans="1:72" ht="15.75" customHeight="1" x14ac:dyDescent="0.25">
      <c r="A408" s="4"/>
      <c r="B408" s="4"/>
      <c r="C408" s="4"/>
      <c r="D408" s="4"/>
      <c r="E408" s="4"/>
      <c r="F408" s="5"/>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row>
    <row r="409" spans="1:72" ht="15.75" customHeight="1" x14ac:dyDescent="0.25">
      <c r="A409" s="4"/>
      <c r="B409" s="4"/>
      <c r="C409" s="4"/>
      <c r="D409" s="4"/>
      <c r="E409" s="4"/>
      <c r="F409" s="5"/>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row>
    <row r="410" spans="1:72" ht="15.75" customHeight="1" x14ac:dyDescent="0.25">
      <c r="A410" s="4"/>
      <c r="B410" s="4"/>
      <c r="C410" s="4"/>
      <c r="D410" s="4"/>
      <c r="E410" s="4"/>
      <c r="F410" s="5"/>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row>
    <row r="411" spans="1:72" ht="15.75" customHeight="1" x14ac:dyDescent="0.25">
      <c r="A411" s="4"/>
      <c r="B411" s="4"/>
      <c r="C411" s="4"/>
      <c r="D411" s="4"/>
      <c r="E411" s="4"/>
      <c r="F411" s="5"/>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row>
    <row r="412" spans="1:72" ht="15.75" customHeight="1" x14ac:dyDescent="0.25">
      <c r="A412" s="4"/>
      <c r="B412" s="4"/>
      <c r="C412" s="4"/>
      <c r="D412" s="4"/>
      <c r="E412" s="4"/>
      <c r="F412" s="5"/>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row>
    <row r="413" spans="1:72" ht="15.75" customHeight="1" x14ac:dyDescent="0.25">
      <c r="A413" s="4"/>
      <c r="B413" s="4"/>
      <c r="C413" s="4"/>
      <c r="D413" s="4"/>
      <c r="E413" s="4"/>
      <c r="F413" s="5"/>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row>
    <row r="414" spans="1:72" ht="15.75" customHeight="1" x14ac:dyDescent="0.25">
      <c r="A414" s="4"/>
      <c r="B414" s="4"/>
      <c r="C414" s="4"/>
      <c r="D414" s="4"/>
      <c r="E414" s="4"/>
      <c r="F414" s="5"/>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row>
    <row r="415" spans="1:72" ht="15.75" customHeight="1" x14ac:dyDescent="0.25">
      <c r="A415" s="4"/>
      <c r="B415" s="4"/>
      <c r="C415" s="4"/>
      <c r="D415" s="4"/>
      <c r="E415" s="4"/>
      <c r="F415" s="5"/>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row>
    <row r="416" spans="1:72" ht="15.75" customHeight="1" x14ac:dyDescent="0.25">
      <c r="A416" s="4"/>
      <c r="B416" s="4"/>
      <c r="C416" s="4"/>
      <c r="D416" s="4"/>
      <c r="E416" s="4"/>
      <c r="F416" s="5"/>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row>
    <row r="417" spans="1:72" ht="15.75" customHeight="1" x14ac:dyDescent="0.25">
      <c r="A417" s="4"/>
      <c r="B417" s="4"/>
      <c r="C417" s="4"/>
      <c r="D417" s="4"/>
      <c r="E417" s="4"/>
      <c r="F417" s="5"/>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row>
    <row r="418" spans="1:72" ht="15.75" customHeight="1" x14ac:dyDescent="0.25">
      <c r="A418" s="4"/>
      <c r="B418" s="4"/>
      <c r="C418" s="4"/>
      <c r="D418" s="4"/>
      <c r="E418" s="4"/>
      <c r="F418" s="5"/>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row>
    <row r="419" spans="1:72" ht="15.75" customHeight="1" x14ac:dyDescent="0.25">
      <c r="A419" s="4"/>
      <c r="B419" s="4"/>
      <c r="C419" s="4"/>
      <c r="D419" s="4"/>
      <c r="E419" s="4"/>
      <c r="F419" s="5"/>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row>
    <row r="420" spans="1:72" ht="15.75" customHeight="1" x14ac:dyDescent="0.25">
      <c r="A420" s="4"/>
      <c r="B420" s="4"/>
      <c r="C420" s="4"/>
      <c r="D420" s="4"/>
      <c r="E420" s="4"/>
      <c r="F420" s="5"/>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row>
    <row r="421" spans="1:72" ht="15.75" customHeight="1" x14ac:dyDescent="0.25">
      <c r="A421" s="4"/>
      <c r="B421" s="4"/>
      <c r="C421" s="4"/>
      <c r="D421" s="4"/>
      <c r="E421" s="4"/>
      <c r="F421" s="5"/>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row>
    <row r="422" spans="1:72" ht="15.75" customHeight="1" x14ac:dyDescent="0.25">
      <c r="A422" s="4"/>
      <c r="B422" s="4"/>
      <c r="C422" s="4"/>
      <c r="D422" s="4"/>
      <c r="E422" s="4"/>
      <c r="F422" s="5"/>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row>
    <row r="423" spans="1:72" ht="15.75" customHeight="1" x14ac:dyDescent="0.25">
      <c r="A423" s="4"/>
      <c r="B423" s="4"/>
      <c r="C423" s="4"/>
      <c r="D423" s="4"/>
      <c r="E423" s="4"/>
      <c r="F423" s="5"/>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row>
    <row r="424" spans="1:72" ht="15.75" customHeight="1" x14ac:dyDescent="0.25">
      <c r="A424" s="4"/>
      <c r="B424" s="4"/>
      <c r="C424" s="4"/>
      <c r="D424" s="4"/>
      <c r="E424" s="4"/>
      <c r="F424" s="5"/>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row>
    <row r="425" spans="1:72" ht="15.75" customHeight="1" x14ac:dyDescent="0.25">
      <c r="A425" s="4"/>
      <c r="B425" s="4"/>
      <c r="C425" s="4"/>
      <c r="D425" s="4"/>
      <c r="E425" s="4"/>
      <c r="F425" s="5"/>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row>
    <row r="426" spans="1:72" ht="15.75" customHeight="1" x14ac:dyDescent="0.25">
      <c r="A426" s="4"/>
      <c r="B426" s="4"/>
      <c r="C426" s="4"/>
      <c r="D426" s="4"/>
      <c r="E426" s="4"/>
      <c r="F426" s="5"/>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row>
    <row r="427" spans="1:72" ht="15.75" customHeight="1" x14ac:dyDescent="0.25">
      <c r="A427" s="4"/>
      <c r="B427" s="4"/>
      <c r="C427" s="4"/>
      <c r="D427" s="4"/>
      <c r="E427" s="4"/>
      <c r="F427" s="5"/>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row>
    <row r="428" spans="1:72" ht="15.75" customHeight="1" x14ac:dyDescent="0.25">
      <c r="A428" s="4"/>
      <c r="B428" s="4"/>
      <c r="C428" s="4"/>
      <c r="D428" s="4"/>
      <c r="E428" s="4"/>
      <c r="F428" s="5"/>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row>
    <row r="429" spans="1:72" ht="15.75" customHeight="1" x14ac:dyDescent="0.25">
      <c r="A429" s="4"/>
      <c r="B429" s="4"/>
      <c r="C429" s="4"/>
      <c r="D429" s="4"/>
      <c r="E429" s="4"/>
      <c r="F429" s="5"/>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row>
    <row r="430" spans="1:72" ht="15.75" customHeight="1" x14ac:dyDescent="0.25">
      <c r="A430" s="4"/>
      <c r="B430" s="4"/>
      <c r="C430" s="4"/>
      <c r="D430" s="4"/>
      <c r="E430" s="4"/>
      <c r="F430" s="5"/>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row>
    <row r="431" spans="1:72" ht="15.75" customHeight="1" x14ac:dyDescent="0.25">
      <c r="A431" s="4"/>
      <c r="B431" s="4"/>
      <c r="C431" s="4"/>
      <c r="D431" s="4"/>
      <c r="E431" s="4"/>
      <c r="F431" s="5"/>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row>
    <row r="432" spans="1:72" ht="15.75" customHeight="1" x14ac:dyDescent="0.25">
      <c r="A432" s="4"/>
      <c r="B432" s="4"/>
      <c r="C432" s="4"/>
      <c r="D432" s="4"/>
      <c r="E432" s="4"/>
      <c r="F432" s="5"/>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row>
    <row r="433" spans="1:72" ht="15.75" customHeight="1" x14ac:dyDescent="0.25">
      <c r="A433" s="4"/>
      <c r="B433" s="4"/>
      <c r="C433" s="4"/>
      <c r="D433" s="4"/>
      <c r="E433" s="4"/>
      <c r="F433" s="5"/>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row>
    <row r="434" spans="1:72" ht="15.75" customHeight="1" x14ac:dyDescent="0.25">
      <c r="A434" s="4"/>
      <c r="B434" s="4"/>
      <c r="C434" s="4"/>
      <c r="D434" s="4"/>
      <c r="E434" s="4"/>
      <c r="F434" s="5"/>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row>
    <row r="435" spans="1:72" ht="15.75" customHeight="1" x14ac:dyDescent="0.25">
      <c r="A435" s="4"/>
      <c r="B435" s="4"/>
      <c r="C435" s="4"/>
      <c r="D435" s="4"/>
      <c r="E435" s="4"/>
      <c r="F435" s="5"/>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row>
    <row r="436" spans="1:72" ht="15.75" customHeight="1" x14ac:dyDescent="0.25">
      <c r="A436" s="4"/>
      <c r="B436" s="4"/>
      <c r="C436" s="4"/>
      <c r="D436" s="4"/>
      <c r="E436" s="4"/>
      <c r="F436" s="5"/>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row>
    <row r="437" spans="1:72" ht="15.75" customHeight="1" x14ac:dyDescent="0.25">
      <c r="A437" s="4"/>
      <c r="B437" s="4"/>
      <c r="C437" s="4"/>
      <c r="D437" s="4"/>
      <c r="E437" s="4"/>
      <c r="F437" s="5"/>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row>
    <row r="438" spans="1:72" ht="15.75" customHeight="1" x14ac:dyDescent="0.25">
      <c r="A438" s="4"/>
      <c r="B438" s="4"/>
      <c r="C438" s="4"/>
      <c r="D438" s="4"/>
      <c r="E438" s="4"/>
      <c r="F438" s="5"/>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row>
    <row r="439" spans="1:72" ht="15.75" customHeight="1" x14ac:dyDescent="0.25">
      <c r="A439" s="4"/>
      <c r="B439" s="4"/>
      <c r="C439" s="4"/>
      <c r="D439" s="4"/>
      <c r="E439" s="4"/>
      <c r="F439" s="5"/>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row>
    <row r="440" spans="1:72" ht="15.75" customHeight="1" x14ac:dyDescent="0.25">
      <c r="A440" s="4"/>
      <c r="B440" s="4"/>
      <c r="C440" s="4"/>
      <c r="D440" s="4"/>
      <c r="E440" s="4"/>
      <c r="F440" s="5"/>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row>
    <row r="441" spans="1:72" ht="15.75" customHeight="1" x14ac:dyDescent="0.25">
      <c r="A441" s="4"/>
      <c r="B441" s="4"/>
      <c r="C441" s="4"/>
      <c r="D441" s="4"/>
      <c r="E441" s="4"/>
      <c r="F441" s="5"/>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row>
    <row r="442" spans="1:72" ht="15.75" customHeight="1" x14ac:dyDescent="0.25">
      <c r="A442" s="4"/>
      <c r="B442" s="4"/>
      <c r="C442" s="4"/>
      <c r="D442" s="4"/>
      <c r="E442" s="4"/>
      <c r="F442" s="5"/>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row>
    <row r="443" spans="1:72" ht="15.75" customHeight="1" x14ac:dyDescent="0.25">
      <c r="A443" s="4"/>
      <c r="B443" s="4"/>
      <c r="C443" s="4"/>
      <c r="D443" s="4"/>
      <c r="E443" s="4"/>
      <c r="F443" s="5"/>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row>
    <row r="444" spans="1:72" ht="15.75" customHeight="1" x14ac:dyDescent="0.25">
      <c r="A444" s="4"/>
      <c r="B444" s="4"/>
      <c r="C444" s="4"/>
      <c r="D444" s="4"/>
      <c r="E444" s="4"/>
      <c r="F444" s="5"/>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row>
    <row r="445" spans="1:72" ht="15.75" customHeight="1" x14ac:dyDescent="0.25">
      <c r="A445" s="4"/>
      <c r="B445" s="4"/>
      <c r="C445" s="4"/>
      <c r="D445" s="4"/>
      <c r="E445" s="4"/>
      <c r="F445" s="5"/>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row>
    <row r="446" spans="1:72" ht="15.75" customHeight="1" x14ac:dyDescent="0.25">
      <c r="A446" s="4"/>
      <c r="B446" s="4"/>
      <c r="C446" s="4"/>
      <c r="D446" s="4"/>
      <c r="E446" s="4"/>
      <c r="F446" s="5"/>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row>
    <row r="447" spans="1:72" ht="15.75" customHeight="1" x14ac:dyDescent="0.25">
      <c r="A447" s="4"/>
      <c r="B447" s="4"/>
      <c r="C447" s="4"/>
      <c r="D447" s="4"/>
      <c r="E447" s="4"/>
      <c r="F447" s="5"/>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row>
    <row r="448" spans="1:72" ht="15.75" customHeight="1" x14ac:dyDescent="0.25">
      <c r="A448" s="4"/>
      <c r="B448" s="4"/>
      <c r="C448" s="4"/>
      <c r="D448" s="4"/>
      <c r="E448" s="4"/>
      <c r="F448" s="5"/>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row>
    <row r="449" spans="1:72" ht="15.75" customHeight="1" x14ac:dyDescent="0.25">
      <c r="A449" s="4"/>
      <c r="B449" s="4"/>
      <c r="C449" s="4"/>
      <c r="D449" s="4"/>
      <c r="E449" s="4"/>
      <c r="F449" s="5"/>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row>
    <row r="450" spans="1:72" ht="15.75" customHeight="1" x14ac:dyDescent="0.25">
      <c r="A450" s="4"/>
      <c r="B450" s="4"/>
      <c r="C450" s="4"/>
      <c r="D450" s="4"/>
      <c r="E450" s="4"/>
      <c r="F450" s="5"/>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row>
    <row r="451" spans="1:72" ht="15.75" customHeight="1" x14ac:dyDescent="0.25">
      <c r="A451" s="4"/>
      <c r="B451" s="4"/>
      <c r="C451" s="4"/>
      <c r="D451" s="4"/>
      <c r="E451" s="4"/>
      <c r="F451" s="5"/>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row>
    <row r="452" spans="1:72" ht="15.75" customHeight="1" x14ac:dyDescent="0.25">
      <c r="A452" s="4"/>
      <c r="B452" s="4"/>
      <c r="C452" s="4"/>
      <c r="D452" s="4"/>
      <c r="E452" s="4"/>
      <c r="F452" s="5"/>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row>
    <row r="453" spans="1:72" ht="15.75" customHeight="1" x14ac:dyDescent="0.25">
      <c r="A453" s="4"/>
      <c r="B453" s="4"/>
      <c r="C453" s="4"/>
      <c r="D453" s="4"/>
      <c r="E453" s="4"/>
      <c r="F453" s="5"/>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row>
    <row r="454" spans="1:72" ht="15.75" customHeight="1" x14ac:dyDescent="0.25">
      <c r="A454" s="4"/>
      <c r="B454" s="4"/>
      <c r="C454" s="4"/>
      <c r="D454" s="4"/>
      <c r="E454" s="4"/>
      <c r="F454" s="5"/>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row>
    <row r="455" spans="1:72" ht="15.75" customHeight="1" x14ac:dyDescent="0.25">
      <c r="A455" s="4"/>
      <c r="B455" s="4"/>
      <c r="C455" s="4"/>
      <c r="D455" s="4"/>
      <c r="E455" s="4"/>
      <c r="F455" s="5"/>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row>
    <row r="456" spans="1:72" ht="15.75" customHeight="1" x14ac:dyDescent="0.25">
      <c r="A456" s="4"/>
      <c r="B456" s="4"/>
      <c r="C456" s="4"/>
      <c r="D456" s="4"/>
      <c r="E456" s="4"/>
      <c r="F456" s="5"/>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row>
    <row r="457" spans="1:72" ht="15.75" customHeight="1" x14ac:dyDescent="0.25">
      <c r="A457" s="4"/>
      <c r="B457" s="4"/>
      <c r="C457" s="4"/>
      <c r="D457" s="4"/>
      <c r="E457" s="4"/>
      <c r="F457" s="5"/>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row>
    <row r="458" spans="1:72" ht="15.75" customHeight="1" x14ac:dyDescent="0.25">
      <c r="A458" s="4"/>
      <c r="B458" s="4"/>
      <c r="C458" s="4"/>
      <c r="D458" s="4"/>
      <c r="E458" s="4"/>
      <c r="F458" s="5"/>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row>
    <row r="459" spans="1:72" ht="15.75" customHeight="1" x14ac:dyDescent="0.25">
      <c r="A459" s="4"/>
      <c r="B459" s="4"/>
      <c r="C459" s="4"/>
      <c r="D459" s="4"/>
      <c r="E459" s="4"/>
      <c r="F459" s="5"/>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row>
    <row r="460" spans="1:72" ht="15.75" customHeight="1" x14ac:dyDescent="0.25">
      <c r="A460" s="4"/>
      <c r="B460" s="4"/>
      <c r="C460" s="4"/>
      <c r="D460" s="4"/>
      <c r="E460" s="4"/>
      <c r="F460" s="5"/>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row>
    <row r="461" spans="1:72" ht="15.75" customHeight="1" x14ac:dyDescent="0.25">
      <c r="A461" s="4"/>
      <c r="B461" s="4"/>
      <c r="C461" s="4"/>
      <c r="D461" s="4"/>
      <c r="E461" s="4"/>
      <c r="F461" s="5"/>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row>
    <row r="462" spans="1:72" ht="15.75" customHeight="1" x14ac:dyDescent="0.25">
      <c r="A462" s="4"/>
      <c r="B462" s="4"/>
      <c r="C462" s="4"/>
      <c r="D462" s="4"/>
      <c r="E462" s="4"/>
      <c r="F462" s="5"/>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row>
    <row r="463" spans="1:72" ht="15.75" customHeight="1" x14ac:dyDescent="0.25">
      <c r="A463" s="4"/>
      <c r="B463" s="4"/>
      <c r="C463" s="4"/>
      <c r="D463" s="4"/>
      <c r="E463" s="4"/>
      <c r="F463" s="5"/>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row>
    <row r="464" spans="1:72" ht="15.75" customHeight="1" x14ac:dyDescent="0.25">
      <c r="A464" s="4"/>
      <c r="B464" s="4"/>
      <c r="C464" s="4"/>
      <c r="D464" s="4"/>
      <c r="E464" s="4"/>
      <c r="F464" s="5"/>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row>
    <row r="465" spans="1:72" ht="15.75" customHeight="1" x14ac:dyDescent="0.25">
      <c r="A465" s="4"/>
      <c r="B465" s="4"/>
      <c r="C465" s="4"/>
      <c r="D465" s="4"/>
      <c r="E465" s="4"/>
      <c r="F465" s="5"/>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row>
    <row r="466" spans="1:72" ht="15.75" customHeight="1" x14ac:dyDescent="0.25">
      <c r="A466" s="4"/>
      <c r="B466" s="4"/>
      <c r="C466" s="4"/>
      <c r="D466" s="4"/>
      <c r="E466" s="4"/>
      <c r="F466" s="5"/>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row>
    <row r="467" spans="1:72" ht="15.75" customHeight="1" x14ac:dyDescent="0.25">
      <c r="A467" s="4"/>
      <c r="B467" s="4"/>
      <c r="C467" s="4"/>
      <c r="D467" s="4"/>
      <c r="E467" s="4"/>
      <c r="F467" s="5"/>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row>
    <row r="468" spans="1:72" ht="15.75" customHeight="1" x14ac:dyDescent="0.25">
      <c r="A468" s="4"/>
      <c r="B468" s="4"/>
      <c r="C468" s="4"/>
      <c r="D468" s="4"/>
      <c r="E468" s="4"/>
      <c r="F468" s="5"/>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row>
    <row r="469" spans="1:72" ht="15.75" customHeight="1" x14ac:dyDescent="0.25">
      <c r="A469" s="4"/>
      <c r="B469" s="4"/>
      <c r="C469" s="4"/>
      <c r="D469" s="4"/>
      <c r="E469" s="4"/>
      <c r="F469" s="5"/>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row>
    <row r="470" spans="1:72" ht="15.75" customHeight="1" x14ac:dyDescent="0.25">
      <c r="A470" s="4"/>
      <c r="B470" s="4"/>
      <c r="C470" s="4"/>
      <c r="D470" s="4"/>
      <c r="E470" s="4"/>
      <c r="F470" s="5"/>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row>
    <row r="471" spans="1:72" ht="15.75" customHeight="1" x14ac:dyDescent="0.25">
      <c r="A471" s="4"/>
      <c r="B471" s="4"/>
      <c r="C471" s="4"/>
      <c r="D471" s="4"/>
      <c r="E471" s="4"/>
      <c r="F471" s="5"/>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row>
    <row r="472" spans="1:72" ht="15.75" customHeight="1" x14ac:dyDescent="0.25">
      <c r="A472" s="4"/>
      <c r="B472" s="4"/>
      <c r="C472" s="4"/>
      <c r="D472" s="4"/>
      <c r="E472" s="4"/>
      <c r="F472" s="5"/>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row>
    <row r="473" spans="1:72" ht="15.75" customHeight="1" x14ac:dyDescent="0.25">
      <c r="A473" s="4"/>
      <c r="B473" s="4"/>
      <c r="C473" s="4"/>
      <c r="D473" s="4"/>
      <c r="E473" s="4"/>
      <c r="F473" s="5"/>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row>
    <row r="474" spans="1:72" ht="15.75" customHeight="1" x14ac:dyDescent="0.25">
      <c r="A474" s="4"/>
      <c r="B474" s="4"/>
      <c r="C474" s="4"/>
      <c r="D474" s="4"/>
      <c r="E474" s="4"/>
      <c r="F474" s="5"/>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row>
    <row r="475" spans="1:72" ht="15.75" customHeight="1" x14ac:dyDescent="0.25">
      <c r="A475" s="4"/>
      <c r="B475" s="4"/>
      <c r="C475" s="4"/>
      <c r="D475" s="4"/>
      <c r="E475" s="4"/>
      <c r="F475" s="5"/>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row>
    <row r="476" spans="1:72" ht="15.75" customHeight="1" x14ac:dyDescent="0.25">
      <c r="A476" s="4"/>
      <c r="B476" s="4"/>
      <c r="C476" s="4"/>
      <c r="D476" s="4"/>
      <c r="E476" s="4"/>
      <c r="F476" s="5"/>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row>
    <row r="477" spans="1:72" ht="15.75" customHeight="1" x14ac:dyDescent="0.25">
      <c r="A477" s="4"/>
      <c r="B477" s="4"/>
      <c r="C477" s="4"/>
      <c r="D477" s="4"/>
      <c r="E477" s="4"/>
      <c r="F477" s="5"/>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row>
    <row r="478" spans="1:72" ht="15.75" customHeight="1" x14ac:dyDescent="0.25">
      <c r="A478" s="4"/>
      <c r="B478" s="4"/>
      <c r="C478" s="4"/>
      <c r="D478" s="4"/>
      <c r="E478" s="4"/>
      <c r="F478" s="5"/>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row>
    <row r="479" spans="1:72" ht="15.75" customHeight="1" x14ac:dyDescent="0.25">
      <c r="A479" s="4"/>
      <c r="B479" s="4"/>
      <c r="C479" s="4"/>
      <c r="D479" s="4"/>
      <c r="E479" s="4"/>
      <c r="F479" s="5"/>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row>
    <row r="480" spans="1:72" ht="15.75" customHeight="1" x14ac:dyDescent="0.25">
      <c r="A480" s="4"/>
      <c r="B480" s="4"/>
      <c r="C480" s="4"/>
      <c r="D480" s="4"/>
      <c r="E480" s="4"/>
      <c r="F480" s="5"/>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row>
    <row r="481" spans="1:72" ht="15.75" customHeight="1" x14ac:dyDescent="0.25">
      <c r="A481" s="4"/>
      <c r="B481" s="4"/>
      <c r="C481" s="4"/>
      <c r="D481" s="4"/>
      <c r="E481" s="4"/>
      <c r="F481" s="5"/>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row>
    <row r="482" spans="1:72" ht="15.75" customHeight="1" x14ac:dyDescent="0.25">
      <c r="A482" s="4"/>
      <c r="B482" s="4"/>
      <c r="C482" s="4"/>
      <c r="D482" s="4"/>
      <c r="E482" s="4"/>
      <c r="F482" s="5"/>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row>
    <row r="483" spans="1:72" ht="15.75" customHeight="1" x14ac:dyDescent="0.25">
      <c r="A483" s="4"/>
      <c r="B483" s="4"/>
      <c r="C483" s="4"/>
      <c r="D483" s="4"/>
      <c r="E483" s="4"/>
      <c r="F483" s="5"/>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row>
    <row r="484" spans="1:72" ht="15.75" customHeight="1" x14ac:dyDescent="0.25">
      <c r="A484" s="4"/>
      <c r="B484" s="4"/>
      <c r="C484" s="4"/>
      <c r="D484" s="4"/>
      <c r="E484" s="4"/>
      <c r="F484" s="5"/>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row>
    <row r="485" spans="1:72" ht="15.75" customHeight="1" x14ac:dyDescent="0.25">
      <c r="A485" s="4"/>
      <c r="B485" s="4"/>
      <c r="C485" s="4"/>
      <c r="D485" s="4"/>
      <c r="E485" s="4"/>
      <c r="F485" s="5"/>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row>
    <row r="486" spans="1:72" ht="15.75" customHeight="1" x14ac:dyDescent="0.25">
      <c r="A486" s="4"/>
      <c r="B486" s="4"/>
      <c r="C486" s="4"/>
      <c r="D486" s="4"/>
      <c r="E486" s="4"/>
      <c r="F486" s="5"/>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row>
    <row r="487" spans="1:72" ht="15.75" customHeight="1" x14ac:dyDescent="0.25">
      <c r="A487" s="4"/>
      <c r="B487" s="4"/>
      <c r="C487" s="4"/>
      <c r="D487" s="4"/>
      <c r="E487" s="4"/>
      <c r="F487" s="5"/>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row>
    <row r="488" spans="1:72" ht="15.75" customHeight="1" x14ac:dyDescent="0.25">
      <c r="A488" s="4"/>
      <c r="B488" s="4"/>
      <c r="C488" s="4"/>
      <c r="D488" s="4"/>
      <c r="E488" s="4"/>
      <c r="F488" s="5"/>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row>
    <row r="489" spans="1:72" ht="15.75" customHeight="1" x14ac:dyDescent="0.25">
      <c r="A489" s="4"/>
      <c r="B489" s="4"/>
      <c r="C489" s="4"/>
      <c r="D489" s="4"/>
      <c r="E489" s="4"/>
      <c r="F489" s="5"/>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row>
    <row r="490" spans="1:72" ht="15.75" customHeight="1" x14ac:dyDescent="0.25">
      <c r="A490" s="4"/>
      <c r="B490" s="4"/>
      <c r="C490" s="4"/>
      <c r="D490" s="4"/>
      <c r="E490" s="4"/>
      <c r="F490" s="5"/>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row>
    <row r="491" spans="1:72" ht="15.75" customHeight="1" x14ac:dyDescent="0.25">
      <c r="A491" s="4"/>
      <c r="B491" s="4"/>
      <c r="C491" s="4"/>
      <c r="D491" s="4"/>
      <c r="E491" s="4"/>
      <c r="F491" s="5"/>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row>
    <row r="492" spans="1:72" ht="15.75" customHeight="1" x14ac:dyDescent="0.25">
      <c r="A492" s="4"/>
      <c r="B492" s="4"/>
      <c r="C492" s="4"/>
      <c r="D492" s="4"/>
      <c r="E492" s="4"/>
      <c r="F492" s="5"/>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row>
    <row r="493" spans="1:72" ht="15.75" customHeight="1" x14ac:dyDescent="0.25">
      <c r="A493" s="4"/>
      <c r="B493" s="4"/>
      <c r="C493" s="4"/>
      <c r="D493" s="4"/>
      <c r="E493" s="4"/>
      <c r="F493" s="5"/>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row>
    <row r="494" spans="1:72" ht="15.75" customHeight="1" x14ac:dyDescent="0.25">
      <c r="A494" s="4"/>
      <c r="B494" s="4"/>
      <c r="C494" s="4"/>
      <c r="D494" s="4"/>
      <c r="E494" s="4"/>
      <c r="F494" s="5"/>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row>
    <row r="495" spans="1:72" ht="15.75" customHeight="1" x14ac:dyDescent="0.25">
      <c r="A495" s="4"/>
      <c r="B495" s="4"/>
      <c r="C495" s="4"/>
      <c r="D495" s="4"/>
      <c r="E495" s="4"/>
      <c r="F495" s="5"/>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row>
    <row r="496" spans="1:72" ht="15.75" customHeight="1" x14ac:dyDescent="0.25">
      <c r="A496" s="4"/>
      <c r="B496" s="4"/>
      <c r="C496" s="4"/>
      <c r="D496" s="4"/>
      <c r="E496" s="4"/>
      <c r="F496" s="5"/>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row>
    <row r="497" spans="1:72" ht="15.75" customHeight="1" x14ac:dyDescent="0.25">
      <c r="A497" s="4"/>
      <c r="B497" s="4"/>
      <c r="C497" s="4"/>
      <c r="D497" s="4"/>
      <c r="E497" s="4"/>
      <c r="F497" s="5"/>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row>
    <row r="498" spans="1:72" ht="15.75" customHeight="1" x14ac:dyDescent="0.25">
      <c r="A498" s="4"/>
      <c r="B498" s="4"/>
      <c r="C498" s="4"/>
      <c r="D498" s="4"/>
      <c r="E498" s="4"/>
      <c r="F498" s="5"/>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row>
    <row r="499" spans="1:72" ht="15.75" customHeight="1" x14ac:dyDescent="0.25">
      <c r="A499" s="4"/>
      <c r="B499" s="4"/>
      <c r="C499" s="4"/>
      <c r="D499" s="4"/>
      <c r="E499" s="4"/>
      <c r="F499" s="5"/>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row>
    <row r="500" spans="1:72" ht="15.75" customHeight="1" x14ac:dyDescent="0.25">
      <c r="A500" s="4"/>
      <c r="B500" s="4"/>
      <c r="C500" s="4"/>
      <c r="D500" s="4"/>
      <c r="E500" s="4"/>
      <c r="F500" s="5"/>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row>
    <row r="501" spans="1:72" ht="15.75" customHeight="1" x14ac:dyDescent="0.25">
      <c r="A501" s="4"/>
      <c r="B501" s="4"/>
      <c r="C501" s="4"/>
      <c r="D501" s="4"/>
      <c r="E501" s="4"/>
      <c r="F501" s="5"/>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row>
    <row r="502" spans="1:72" ht="15.75" customHeight="1" x14ac:dyDescent="0.25">
      <c r="A502" s="4"/>
      <c r="B502" s="4"/>
      <c r="C502" s="4"/>
      <c r="D502" s="4"/>
      <c r="E502" s="4"/>
      <c r="F502" s="5"/>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row>
    <row r="503" spans="1:72" ht="15.75" customHeight="1" x14ac:dyDescent="0.25">
      <c r="A503" s="4"/>
      <c r="B503" s="4"/>
      <c r="C503" s="4"/>
      <c r="D503" s="4"/>
      <c r="E503" s="4"/>
      <c r="F503" s="5"/>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row>
    <row r="504" spans="1:72" ht="15.75" customHeight="1" x14ac:dyDescent="0.25">
      <c r="A504" s="4"/>
      <c r="B504" s="4"/>
      <c r="C504" s="4"/>
      <c r="D504" s="4"/>
      <c r="E504" s="4"/>
      <c r="F504" s="5"/>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row>
    <row r="505" spans="1:72" ht="15.75" customHeight="1" x14ac:dyDescent="0.25">
      <c r="A505" s="4"/>
      <c r="B505" s="4"/>
      <c r="C505" s="4"/>
      <c r="D505" s="4"/>
      <c r="E505" s="4"/>
      <c r="F505" s="5"/>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row>
    <row r="506" spans="1:72" ht="15.75" customHeight="1" x14ac:dyDescent="0.25">
      <c r="A506" s="4"/>
      <c r="B506" s="4"/>
      <c r="C506" s="4"/>
      <c r="D506" s="4"/>
      <c r="E506" s="4"/>
      <c r="F506" s="5"/>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row>
    <row r="507" spans="1:72" ht="15.75" customHeight="1" x14ac:dyDescent="0.25">
      <c r="A507" s="4"/>
      <c r="B507" s="4"/>
      <c r="C507" s="4"/>
      <c r="D507" s="4"/>
      <c r="E507" s="4"/>
      <c r="F507" s="5"/>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row>
    <row r="508" spans="1:72" ht="15.75" customHeight="1" x14ac:dyDescent="0.25">
      <c r="A508" s="4"/>
      <c r="B508" s="4"/>
      <c r="C508" s="4"/>
      <c r="D508" s="4"/>
      <c r="E508" s="4"/>
      <c r="F508" s="5"/>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row>
    <row r="509" spans="1:72" ht="15.75" customHeight="1" x14ac:dyDescent="0.25">
      <c r="A509" s="4"/>
      <c r="B509" s="4"/>
      <c r="C509" s="4"/>
      <c r="D509" s="4"/>
      <c r="E509" s="4"/>
      <c r="F509" s="5"/>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row>
    <row r="510" spans="1:72" ht="15.75" customHeight="1" x14ac:dyDescent="0.25">
      <c r="A510" s="4"/>
      <c r="B510" s="4"/>
      <c r="C510" s="4"/>
      <c r="D510" s="4"/>
      <c r="E510" s="4"/>
      <c r="F510" s="5"/>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row>
    <row r="511" spans="1:72" ht="15.75" customHeight="1" x14ac:dyDescent="0.25">
      <c r="A511" s="4"/>
      <c r="B511" s="4"/>
      <c r="C511" s="4"/>
      <c r="D511" s="4"/>
      <c r="E511" s="4"/>
      <c r="F511" s="5"/>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row>
    <row r="512" spans="1:72" ht="15.75" customHeight="1" x14ac:dyDescent="0.25">
      <c r="A512" s="4"/>
      <c r="B512" s="4"/>
      <c r="C512" s="4"/>
      <c r="D512" s="4"/>
      <c r="E512" s="4"/>
      <c r="F512" s="5"/>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row>
    <row r="513" spans="1:72" ht="15.75" customHeight="1" x14ac:dyDescent="0.25">
      <c r="A513" s="4"/>
      <c r="B513" s="4"/>
      <c r="C513" s="4"/>
      <c r="D513" s="4"/>
      <c r="E513" s="4"/>
      <c r="F513" s="5"/>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row>
    <row r="514" spans="1:72" ht="15.75" customHeight="1" x14ac:dyDescent="0.25">
      <c r="A514" s="4"/>
      <c r="B514" s="4"/>
      <c r="C514" s="4"/>
      <c r="D514" s="4"/>
      <c r="E514" s="4"/>
      <c r="F514" s="5"/>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row>
    <row r="515" spans="1:72" ht="15.75" customHeight="1" x14ac:dyDescent="0.25">
      <c r="A515" s="4"/>
      <c r="B515" s="4"/>
      <c r="C515" s="4"/>
      <c r="D515" s="4"/>
      <c r="E515" s="4"/>
      <c r="F515" s="5"/>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row>
    <row r="516" spans="1:72" ht="15.75" customHeight="1" x14ac:dyDescent="0.25">
      <c r="A516" s="4"/>
      <c r="B516" s="4"/>
      <c r="C516" s="4"/>
      <c r="D516" s="4"/>
      <c r="E516" s="4"/>
      <c r="F516" s="5"/>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row>
    <row r="517" spans="1:72" ht="15.75" customHeight="1" x14ac:dyDescent="0.25">
      <c r="A517" s="4"/>
      <c r="B517" s="4"/>
      <c r="C517" s="4"/>
      <c r="D517" s="4"/>
      <c r="E517" s="4"/>
      <c r="F517" s="5"/>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row>
    <row r="518" spans="1:72" ht="15.75" customHeight="1" x14ac:dyDescent="0.25">
      <c r="A518" s="4"/>
      <c r="B518" s="4"/>
      <c r="C518" s="4"/>
      <c r="D518" s="4"/>
      <c r="E518" s="4"/>
      <c r="F518" s="5"/>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row>
    <row r="519" spans="1:72" ht="15.75" customHeight="1" x14ac:dyDescent="0.25">
      <c r="A519" s="4"/>
      <c r="B519" s="4"/>
      <c r="C519" s="4"/>
      <c r="D519" s="4"/>
      <c r="E519" s="4"/>
      <c r="F519" s="5"/>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row>
    <row r="520" spans="1:72" ht="15.75" customHeight="1" x14ac:dyDescent="0.25">
      <c r="A520" s="4"/>
      <c r="B520" s="4"/>
      <c r="C520" s="4"/>
      <c r="D520" s="4"/>
      <c r="E520" s="4"/>
      <c r="F520" s="5"/>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row>
    <row r="521" spans="1:72" ht="15.75" customHeight="1" x14ac:dyDescent="0.25">
      <c r="A521" s="4"/>
      <c r="B521" s="4"/>
      <c r="C521" s="4"/>
      <c r="D521" s="4"/>
      <c r="E521" s="4"/>
      <c r="F521" s="5"/>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row>
    <row r="522" spans="1:72" ht="15.75" customHeight="1" x14ac:dyDescent="0.25">
      <c r="A522" s="4"/>
      <c r="B522" s="4"/>
      <c r="C522" s="4"/>
      <c r="D522" s="4"/>
      <c r="E522" s="4"/>
      <c r="F522" s="5"/>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row>
    <row r="523" spans="1:72" ht="15.75" customHeight="1" x14ac:dyDescent="0.25">
      <c r="A523" s="4"/>
      <c r="B523" s="4"/>
      <c r="C523" s="4"/>
      <c r="D523" s="4"/>
      <c r="E523" s="4"/>
      <c r="F523" s="5"/>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row>
    <row r="524" spans="1:72" ht="15.75" customHeight="1" x14ac:dyDescent="0.25">
      <c r="A524" s="4"/>
      <c r="B524" s="4"/>
      <c r="C524" s="4"/>
      <c r="D524" s="4"/>
      <c r="E524" s="4"/>
      <c r="F524" s="5"/>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row>
    <row r="525" spans="1:72" ht="15.75" customHeight="1" x14ac:dyDescent="0.25">
      <c r="A525" s="4"/>
      <c r="B525" s="4"/>
      <c r="C525" s="4"/>
      <c r="D525" s="4"/>
      <c r="E525" s="4"/>
      <c r="F525" s="5"/>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row>
    <row r="526" spans="1:72" ht="15.75" customHeight="1" x14ac:dyDescent="0.25">
      <c r="A526" s="4"/>
      <c r="B526" s="4"/>
      <c r="C526" s="4"/>
      <c r="D526" s="4"/>
      <c r="E526" s="4"/>
      <c r="F526" s="5"/>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row>
    <row r="527" spans="1:72" ht="15.75" customHeight="1" x14ac:dyDescent="0.25">
      <c r="A527" s="4"/>
      <c r="B527" s="4"/>
      <c r="C527" s="4"/>
      <c r="D527" s="4"/>
      <c r="E527" s="4"/>
      <c r="F527" s="5"/>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row>
    <row r="528" spans="1:72" ht="15.75" customHeight="1" x14ac:dyDescent="0.25">
      <c r="A528" s="4"/>
      <c r="B528" s="4"/>
      <c r="C528" s="4"/>
      <c r="D528" s="4"/>
      <c r="E528" s="4"/>
      <c r="F528" s="5"/>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row>
    <row r="529" spans="1:72" ht="15.75" customHeight="1" x14ac:dyDescent="0.25">
      <c r="A529" s="4"/>
      <c r="B529" s="4"/>
      <c r="C529" s="4"/>
      <c r="D529" s="4"/>
      <c r="E529" s="4"/>
      <c r="F529" s="5"/>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row>
    <row r="530" spans="1:72" ht="15.75" customHeight="1" x14ac:dyDescent="0.25">
      <c r="A530" s="4"/>
      <c r="B530" s="4"/>
      <c r="C530" s="4"/>
      <c r="D530" s="4"/>
      <c r="E530" s="4"/>
      <c r="F530" s="5"/>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row>
    <row r="531" spans="1:72" ht="15.75" customHeight="1" x14ac:dyDescent="0.25">
      <c r="A531" s="4"/>
      <c r="B531" s="4"/>
      <c r="C531" s="4"/>
      <c r="D531" s="4"/>
      <c r="E531" s="4"/>
      <c r="F531" s="5"/>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row>
    <row r="532" spans="1:72" ht="15.75" customHeight="1" x14ac:dyDescent="0.25">
      <c r="A532" s="4"/>
      <c r="B532" s="4"/>
      <c r="C532" s="4"/>
      <c r="D532" s="4"/>
      <c r="E532" s="4"/>
      <c r="F532" s="5"/>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row>
    <row r="533" spans="1:72" ht="15.75" customHeight="1" x14ac:dyDescent="0.25">
      <c r="A533" s="4"/>
      <c r="B533" s="4"/>
      <c r="C533" s="4"/>
      <c r="D533" s="4"/>
      <c r="E533" s="4"/>
      <c r="F533" s="5"/>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row>
    <row r="534" spans="1:72" ht="15.75" customHeight="1" x14ac:dyDescent="0.25">
      <c r="A534" s="4"/>
      <c r="B534" s="4"/>
      <c r="C534" s="4"/>
      <c r="D534" s="4"/>
      <c r="E534" s="4"/>
      <c r="F534" s="5"/>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row>
    <row r="535" spans="1:72" ht="15.75" customHeight="1" x14ac:dyDescent="0.25">
      <c r="A535" s="4"/>
      <c r="B535" s="4"/>
      <c r="C535" s="4"/>
      <c r="D535" s="4"/>
      <c r="E535" s="4"/>
      <c r="F535" s="5"/>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row>
    <row r="536" spans="1:72" ht="15.75" customHeight="1" x14ac:dyDescent="0.25">
      <c r="A536" s="4"/>
      <c r="B536" s="4"/>
      <c r="C536" s="4"/>
      <c r="D536" s="4"/>
      <c r="E536" s="4"/>
      <c r="F536" s="5"/>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row>
    <row r="537" spans="1:72" ht="15.75" customHeight="1" x14ac:dyDescent="0.25">
      <c r="A537" s="4"/>
      <c r="B537" s="4"/>
      <c r="C537" s="4"/>
      <c r="D537" s="4"/>
      <c r="E537" s="4"/>
      <c r="F537" s="5"/>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row>
    <row r="538" spans="1:72" ht="15.75" customHeight="1" x14ac:dyDescent="0.25">
      <c r="A538" s="4"/>
      <c r="B538" s="4"/>
      <c r="C538" s="4"/>
      <c r="D538" s="4"/>
      <c r="E538" s="4"/>
      <c r="F538" s="5"/>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row>
    <row r="539" spans="1:72" ht="15.75" customHeight="1" x14ac:dyDescent="0.25">
      <c r="A539" s="4"/>
      <c r="B539" s="4"/>
      <c r="C539" s="4"/>
      <c r="D539" s="4"/>
      <c r="E539" s="4"/>
      <c r="F539" s="5"/>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row>
    <row r="540" spans="1:72" ht="15.75" customHeight="1" x14ac:dyDescent="0.25">
      <c r="A540" s="4"/>
      <c r="B540" s="4"/>
      <c r="C540" s="4"/>
      <c r="D540" s="4"/>
      <c r="E540" s="4"/>
      <c r="F540" s="5"/>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row>
    <row r="541" spans="1:72" ht="15.75" customHeight="1" x14ac:dyDescent="0.25">
      <c r="A541" s="4"/>
      <c r="B541" s="4"/>
      <c r="C541" s="4"/>
      <c r="D541" s="4"/>
      <c r="E541" s="4"/>
      <c r="F541" s="5"/>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row>
    <row r="542" spans="1:72" ht="15.75" customHeight="1" x14ac:dyDescent="0.25">
      <c r="A542" s="4"/>
      <c r="B542" s="4"/>
      <c r="C542" s="4"/>
      <c r="D542" s="4"/>
      <c r="E542" s="4"/>
      <c r="F542" s="5"/>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row>
    <row r="543" spans="1:72" ht="15.75" customHeight="1" x14ac:dyDescent="0.25">
      <c r="A543" s="4"/>
      <c r="B543" s="4"/>
      <c r="C543" s="4"/>
      <c r="D543" s="4"/>
      <c r="E543" s="4"/>
      <c r="F543" s="5"/>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row>
    <row r="544" spans="1:72" ht="15.75" customHeight="1" x14ac:dyDescent="0.25">
      <c r="A544" s="4"/>
      <c r="B544" s="4"/>
      <c r="C544" s="4"/>
      <c r="D544" s="4"/>
      <c r="E544" s="4"/>
      <c r="F544" s="5"/>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row>
    <row r="545" spans="1:72" ht="15.75" customHeight="1" x14ac:dyDescent="0.25">
      <c r="A545" s="4"/>
      <c r="B545" s="4"/>
      <c r="C545" s="4"/>
      <c r="D545" s="4"/>
      <c r="E545" s="4"/>
      <c r="F545" s="5"/>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row>
    <row r="546" spans="1:72" ht="15.75" customHeight="1" x14ac:dyDescent="0.25">
      <c r="A546" s="4"/>
      <c r="B546" s="4"/>
      <c r="C546" s="4"/>
      <c r="D546" s="4"/>
      <c r="E546" s="4"/>
      <c r="F546" s="5"/>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row>
    <row r="547" spans="1:72" ht="15.75" customHeight="1" x14ac:dyDescent="0.25">
      <c r="A547" s="4"/>
      <c r="B547" s="4"/>
      <c r="C547" s="4"/>
      <c r="D547" s="4"/>
      <c r="E547" s="4"/>
      <c r="F547" s="5"/>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row>
    <row r="548" spans="1:72" ht="15.75" customHeight="1" x14ac:dyDescent="0.25">
      <c r="A548" s="4"/>
      <c r="B548" s="4"/>
      <c r="C548" s="4"/>
      <c r="D548" s="4"/>
      <c r="E548" s="4"/>
      <c r="F548" s="5"/>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row>
    <row r="549" spans="1:72" ht="15.75" customHeight="1" x14ac:dyDescent="0.25">
      <c r="A549" s="4"/>
      <c r="B549" s="4"/>
      <c r="C549" s="4"/>
      <c r="D549" s="4"/>
      <c r="E549" s="4"/>
      <c r="F549" s="5"/>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row>
    <row r="550" spans="1:72" ht="15.75" customHeight="1" x14ac:dyDescent="0.25">
      <c r="A550" s="4"/>
      <c r="B550" s="4"/>
      <c r="C550" s="4"/>
      <c r="D550" s="4"/>
      <c r="E550" s="4"/>
      <c r="F550" s="5"/>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row>
    <row r="551" spans="1:72" ht="15.75" customHeight="1" x14ac:dyDescent="0.25">
      <c r="A551" s="4"/>
      <c r="B551" s="4"/>
      <c r="C551" s="4"/>
      <c r="D551" s="4"/>
      <c r="E551" s="4"/>
      <c r="F551" s="5"/>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row>
    <row r="552" spans="1:72" ht="15.75" customHeight="1" x14ac:dyDescent="0.25">
      <c r="A552" s="4"/>
      <c r="B552" s="4"/>
      <c r="C552" s="4"/>
      <c r="D552" s="4"/>
      <c r="E552" s="4"/>
      <c r="F552" s="5"/>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row>
    <row r="553" spans="1:72" ht="15.75" customHeight="1" x14ac:dyDescent="0.25">
      <c r="A553" s="4"/>
      <c r="B553" s="4"/>
      <c r="C553" s="4"/>
      <c r="D553" s="4"/>
      <c r="E553" s="4"/>
      <c r="F553" s="5"/>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row>
    <row r="554" spans="1:72" ht="15.75" customHeight="1" x14ac:dyDescent="0.25">
      <c r="A554" s="4"/>
      <c r="B554" s="4"/>
      <c r="C554" s="4"/>
      <c r="D554" s="4"/>
      <c r="E554" s="4"/>
      <c r="F554" s="5"/>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row>
    <row r="555" spans="1:72" ht="15.75" customHeight="1" x14ac:dyDescent="0.25">
      <c r="A555" s="4"/>
      <c r="B555" s="4"/>
      <c r="C555" s="4"/>
      <c r="D555" s="4"/>
      <c r="E555" s="4"/>
      <c r="F555" s="5"/>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row>
    <row r="556" spans="1:72" ht="15.75" customHeight="1" x14ac:dyDescent="0.25">
      <c r="A556" s="4"/>
      <c r="B556" s="4"/>
      <c r="C556" s="4"/>
      <c r="D556" s="4"/>
      <c r="E556" s="4"/>
      <c r="F556" s="5"/>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row>
    <row r="557" spans="1:72" ht="15.75" customHeight="1" x14ac:dyDescent="0.25">
      <c r="A557" s="4"/>
      <c r="B557" s="4"/>
      <c r="C557" s="4"/>
      <c r="D557" s="4"/>
      <c r="E557" s="4"/>
      <c r="F557" s="5"/>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row>
    <row r="558" spans="1:72" ht="15.75" customHeight="1" x14ac:dyDescent="0.25">
      <c r="A558" s="4"/>
      <c r="B558" s="4"/>
      <c r="C558" s="4"/>
      <c r="D558" s="4"/>
      <c r="E558" s="4"/>
      <c r="F558" s="5"/>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row>
    <row r="559" spans="1:72" ht="15.75" customHeight="1" x14ac:dyDescent="0.25">
      <c r="A559" s="4"/>
      <c r="B559" s="4"/>
      <c r="C559" s="4"/>
      <c r="D559" s="4"/>
      <c r="E559" s="4"/>
      <c r="F559" s="5"/>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row>
    <row r="560" spans="1:72" ht="15.75" customHeight="1" x14ac:dyDescent="0.25">
      <c r="A560" s="4"/>
      <c r="B560" s="4"/>
      <c r="C560" s="4"/>
      <c r="D560" s="4"/>
      <c r="E560" s="4"/>
      <c r="F560" s="5"/>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row>
    <row r="561" spans="1:72" ht="15.75" customHeight="1" x14ac:dyDescent="0.25">
      <c r="A561" s="4"/>
      <c r="B561" s="4"/>
      <c r="C561" s="4"/>
      <c r="D561" s="4"/>
      <c r="E561" s="4"/>
      <c r="F561" s="5"/>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row>
    <row r="562" spans="1:72" ht="15.75" customHeight="1" x14ac:dyDescent="0.25">
      <c r="A562" s="4"/>
      <c r="B562" s="4"/>
      <c r="C562" s="4"/>
      <c r="D562" s="4"/>
      <c r="E562" s="4"/>
      <c r="F562" s="5"/>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row>
    <row r="563" spans="1:72" ht="15.75" customHeight="1" x14ac:dyDescent="0.25">
      <c r="A563" s="4"/>
      <c r="B563" s="4"/>
      <c r="C563" s="4"/>
      <c r="D563" s="4"/>
      <c r="E563" s="4"/>
      <c r="F563" s="5"/>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row>
    <row r="564" spans="1:72" ht="15.75" customHeight="1" x14ac:dyDescent="0.25">
      <c r="A564" s="4"/>
      <c r="B564" s="4"/>
      <c r="C564" s="4"/>
      <c r="D564" s="4"/>
      <c r="E564" s="4"/>
      <c r="F564" s="5"/>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row>
    <row r="565" spans="1:72" ht="15.75" customHeight="1" x14ac:dyDescent="0.25">
      <c r="A565" s="4"/>
      <c r="B565" s="4"/>
      <c r="C565" s="4"/>
      <c r="D565" s="4"/>
      <c r="E565" s="4"/>
      <c r="F565" s="5"/>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row>
    <row r="566" spans="1:72" ht="15.75" customHeight="1" x14ac:dyDescent="0.25">
      <c r="A566" s="4"/>
      <c r="B566" s="4"/>
      <c r="C566" s="4"/>
      <c r="D566" s="4"/>
      <c r="E566" s="4"/>
      <c r="F566" s="5"/>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row>
    <row r="567" spans="1:72" ht="15.75" customHeight="1" x14ac:dyDescent="0.25">
      <c r="A567" s="4"/>
      <c r="B567" s="4"/>
      <c r="C567" s="4"/>
      <c r="D567" s="4"/>
      <c r="E567" s="4"/>
      <c r="F567" s="5"/>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row>
    <row r="568" spans="1:72" ht="15.75" customHeight="1" x14ac:dyDescent="0.25">
      <c r="A568" s="4"/>
      <c r="B568" s="4"/>
      <c r="C568" s="4"/>
      <c r="D568" s="4"/>
      <c r="E568" s="4"/>
      <c r="F568" s="5"/>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row>
    <row r="569" spans="1:72" ht="15.75" customHeight="1" x14ac:dyDescent="0.25">
      <c r="A569" s="4"/>
      <c r="B569" s="4"/>
      <c r="C569" s="4"/>
      <c r="D569" s="4"/>
      <c r="E569" s="4"/>
      <c r="F569" s="5"/>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row>
    <row r="570" spans="1:72" ht="15.75" customHeight="1" x14ac:dyDescent="0.25">
      <c r="A570" s="4"/>
      <c r="B570" s="4"/>
      <c r="C570" s="4"/>
      <c r="D570" s="4"/>
      <c r="E570" s="4"/>
      <c r="F570" s="5"/>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row>
    <row r="571" spans="1:72" ht="15.75" customHeight="1" x14ac:dyDescent="0.25">
      <c r="A571" s="4"/>
      <c r="B571" s="4"/>
      <c r="C571" s="4"/>
      <c r="D571" s="4"/>
      <c r="E571" s="4"/>
      <c r="F571" s="5"/>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row>
    <row r="572" spans="1:72" ht="15.75" customHeight="1" x14ac:dyDescent="0.25">
      <c r="A572" s="4"/>
      <c r="B572" s="4"/>
      <c r="C572" s="4"/>
      <c r="D572" s="4"/>
      <c r="E572" s="4"/>
      <c r="F572" s="5"/>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row>
    <row r="573" spans="1:72" ht="15.75" customHeight="1" x14ac:dyDescent="0.25">
      <c r="A573" s="4"/>
      <c r="B573" s="4"/>
      <c r="C573" s="4"/>
      <c r="D573" s="4"/>
      <c r="E573" s="4"/>
      <c r="F573" s="5"/>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row>
    <row r="574" spans="1:72" ht="15.75" customHeight="1" x14ac:dyDescent="0.25">
      <c r="A574" s="4"/>
      <c r="B574" s="4"/>
      <c r="C574" s="4"/>
      <c r="D574" s="4"/>
      <c r="E574" s="4"/>
      <c r="F574" s="5"/>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row>
    <row r="575" spans="1:72" ht="15.75" customHeight="1" x14ac:dyDescent="0.25">
      <c r="A575" s="4"/>
      <c r="B575" s="4"/>
      <c r="C575" s="4"/>
      <c r="D575" s="4"/>
      <c r="E575" s="4"/>
      <c r="F575" s="5"/>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row>
    <row r="576" spans="1:72" ht="15.75" customHeight="1" x14ac:dyDescent="0.25">
      <c r="A576" s="4"/>
      <c r="B576" s="4"/>
      <c r="C576" s="4"/>
      <c r="D576" s="4"/>
      <c r="E576" s="4"/>
      <c r="F576" s="5"/>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row>
    <row r="577" spans="1:72" ht="15.75" customHeight="1" x14ac:dyDescent="0.25">
      <c r="A577" s="4"/>
      <c r="B577" s="4"/>
      <c r="C577" s="4"/>
      <c r="D577" s="4"/>
      <c r="E577" s="4"/>
      <c r="F577" s="5"/>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row>
    <row r="578" spans="1:72" ht="15.75" customHeight="1" x14ac:dyDescent="0.25">
      <c r="A578" s="4"/>
      <c r="B578" s="4"/>
      <c r="C578" s="4"/>
      <c r="D578" s="4"/>
      <c r="E578" s="4"/>
      <c r="F578" s="5"/>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row>
    <row r="579" spans="1:72" ht="15.75" customHeight="1" x14ac:dyDescent="0.25">
      <c r="A579" s="4"/>
      <c r="B579" s="4"/>
      <c r="C579" s="4"/>
      <c r="D579" s="4"/>
      <c r="E579" s="4"/>
      <c r="F579" s="5"/>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row>
    <row r="580" spans="1:72" ht="15.75" customHeight="1" x14ac:dyDescent="0.25">
      <c r="A580" s="4"/>
      <c r="B580" s="4"/>
      <c r="C580" s="4"/>
      <c r="D580" s="4"/>
      <c r="E580" s="4"/>
      <c r="F580" s="5"/>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row>
    <row r="581" spans="1:72" ht="15.75" customHeight="1" x14ac:dyDescent="0.25">
      <c r="A581" s="4"/>
      <c r="B581" s="4"/>
      <c r="C581" s="4"/>
      <c r="D581" s="4"/>
      <c r="E581" s="4"/>
      <c r="F581" s="5"/>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row>
    <row r="582" spans="1:72" ht="15.75" customHeight="1" x14ac:dyDescent="0.25">
      <c r="A582" s="4"/>
      <c r="B582" s="4"/>
      <c r="C582" s="4"/>
      <c r="D582" s="4"/>
      <c r="E582" s="4"/>
      <c r="F582" s="5"/>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row>
    <row r="583" spans="1:72" ht="15.75" customHeight="1" x14ac:dyDescent="0.25">
      <c r="A583" s="4"/>
      <c r="B583" s="4"/>
      <c r="C583" s="4"/>
      <c r="D583" s="4"/>
      <c r="E583" s="4"/>
      <c r="F583" s="5"/>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row>
    <row r="584" spans="1:72" ht="15.75" customHeight="1" x14ac:dyDescent="0.25">
      <c r="A584" s="4"/>
      <c r="B584" s="4"/>
      <c r="C584" s="4"/>
      <c r="D584" s="4"/>
      <c r="E584" s="4"/>
      <c r="F584" s="5"/>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row>
    <row r="585" spans="1:72" ht="15.75" customHeight="1" x14ac:dyDescent="0.25">
      <c r="A585" s="4"/>
      <c r="B585" s="4"/>
      <c r="C585" s="4"/>
      <c r="D585" s="4"/>
      <c r="E585" s="4"/>
      <c r="F585" s="5"/>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row>
    <row r="586" spans="1:72" ht="15.75" customHeight="1" x14ac:dyDescent="0.25">
      <c r="A586" s="4"/>
      <c r="B586" s="4"/>
      <c r="C586" s="4"/>
      <c r="D586" s="4"/>
      <c r="E586" s="4"/>
      <c r="F586" s="5"/>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row>
    <row r="587" spans="1:72" ht="15.75" customHeight="1" x14ac:dyDescent="0.25">
      <c r="A587" s="4"/>
      <c r="B587" s="4"/>
      <c r="C587" s="4"/>
      <c r="D587" s="4"/>
      <c r="E587" s="4"/>
      <c r="F587" s="5"/>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row>
    <row r="588" spans="1:72" ht="15.75" customHeight="1" x14ac:dyDescent="0.25">
      <c r="A588" s="4"/>
      <c r="B588" s="4"/>
      <c r="C588" s="4"/>
      <c r="D588" s="4"/>
      <c r="E588" s="4"/>
      <c r="F588" s="5"/>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row>
    <row r="589" spans="1:72" ht="15.75" customHeight="1" x14ac:dyDescent="0.25">
      <c r="A589" s="4"/>
      <c r="B589" s="4"/>
      <c r="C589" s="4"/>
      <c r="D589" s="4"/>
      <c r="E589" s="4"/>
      <c r="F589" s="5"/>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row>
    <row r="590" spans="1:72" ht="15.75" customHeight="1" x14ac:dyDescent="0.25">
      <c r="A590" s="4"/>
      <c r="B590" s="4"/>
      <c r="C590" s="4"/>
      <c r="D590" s="4"/>
      <c r="E590" s="4"/>
      <c r="F590" s="5"/>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row>
    <row r="591" spans="1:72" ht="15.75" customHeight="1" x14ac:dyDescent="0.25">
      <c r="A591" s="4"/>
      <c r="B591" s="4"/>
      <c r="C591" s="4"/>
      <c r="D591" s="4"/>
      <c r="E591" s="4"/>
      <c r="F591" s="5"/>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row>
    <row r="592" spans="1:72" ht="15.75" customHeight="1" x14ac:dyDescent="0.25">
      <c r="A592" s="4"/>
      <c r="B592" s="4"/>
      <c r="C592" s="4"/>
      <c r="D592" s="4"/>
      <c r="E592" s="4"/>
      <c r="F592" s="5"/>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row>
    <row r="593" spans="1:72" ht="15.75" customHeight="1" x14ac:dyDescent="0.25">
      <c r="A593" s="4"/>
      <c r="B593" s="4"/>
      <c r="C593" s="4"/>
      <c r="D593" s="4"/>
      <c r="E593" s="4"/>
      <c r="F593" s="5"/>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row>
    <row r="594" spans="1:72" ht="15.75" customHeight="1" x14ac:dyDescent="0.25">
      <c r="A594" s="4"/>
      <c r="B594" s="4"/>
      <c r="C594" s="4"/>
      <c r="D594" s="4"/>
      <c r="E594" s="4"/>
      <c r="F594" s="5"/>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row>
    <row r="595" spans="1:72" ht="15.75" customHeight="1" x14ac:dyDescent="0.25">
      <c r="A595" s="4"/>
      <c r="B595" s="4"/>
      <c r="C595" s="4"/>
      <c r="D595" s="4"/>
      <c r="E595" s="4"/>
      <c r="F595" s="5"/>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row>
    <row r="596" spans="1:72" ht="15.75" customHeight="1" x14ac:dyDescent="0.25">
      <c r="A596" s="4"/>
      <c r="B596" s="4"/>
      <c r="C596" s="4"/>
      <c r="D596" s="4"/>
      <c r="E596" s="4"/>
      <c r="F596" s="5"/>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row>
    <row r="597" spans="1:72" ht="15.75" customHeight="1" x14ac:dyDescent="0.25">
      <c r="A597" s="4"/>
      <c r="B597" s="4"/>
      <c r="C597" s="4"/>
      <c r="D597" s="4"/>
      <c r="E597" s="4"/>
      <c r="F597" s="5"/>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row>
    <row r="598" spans="1:72" ht="15.75" customHeight="1" x14ac:dyDescent="0.25">
      <c r="A598" s="4"/>
      <c r="B598" s="4"/>
      <c r="C598" s="4"/>
      <c r="D598" s="4"/>
      <c r="E598" s="4"/>
      <c r="F598" s="5"/>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row>
    <row r="599" spans="1:72" ht="15.75" customHeight="1" x14ac:dyDescent="0.25">
      <c r="A599" s="4"/>
      <c r="B599" s="4"/>
      <c r="C599" s="4"/>
      <c r="D599" s="4"/>
      <c r="E599" s="4"/>
      <c r="F599" s="5"/>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row>
    <row r="600" spans="1:72" ht="15.75" customHeight="1" x14ac:dyDescent="0.25">
      <c r="A600" s="4"/>
      <c r="B600" s="4"/>
      <c r="C600" s="4"/>
      <c r="D600" s="4"/>
      <c r="E600" s="4"/>
      <c r="F600" s="5"/>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row>
    <row r="601" spans="1:72" ht="15.75" customHeight="1" x14ac:dyDescent="0.25">
      <c r="A601" s="4"/>
      <c r="B601" s="4"/>
      <c r="C601" s="4"/>
      <c r="D601" s="4"/>
      <c r="E601" s="4"/>
      <c r="F601" s="5"/>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row>
    <row r="602" spans="1:72" ht="15.75" customHeight="1" x14ac:dyDescent="0.25">
      <c r="A602" s="4"/>
      <c r="B602" s="4"/>
      <c r="C602" s="4"/>
      <c r="D602" s="4"/>
      <c r="E602" s="4"/>
      <c r="F602" s="5"/>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row>
    <row r="603" spans="1:72" ht="15.75" customHeight="1" x14ac:dyDescent="0.25">
      <c r="A603" s="4"/>
      <c r="B603" s="4"/>
      <c r="C603" s="4"/>
      <c r="D603" s="4"/>
      <c r="E603" s="4"/>
      <c r="F603" s="5"/>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row>
    <row r="604" spans="1:72" ht="15.75" customHeight="1" x14ac:dyDescent="0.25">
      <c r="A604" s="4"/>
      <c r="B604" s="4"/>
      <c r="C604" s="4"/>
      <c r="D604" s="4"/>
      <c r="E604" s="4"/>
      <c r="F604" s="5"/>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row>
    <row r="605" spans="1:72" ht="15.75" customHeight="1" x14ac:dyDescent="0.25">
      <c r="A605" s="4"/>
      <c r="B605" s="4"/>
      <c r="C605" s="4"/>
      <c r="D605" s="4"/>
      <c r="E605" s="4"/>
      <c r="F605" s="5"/>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row>
    <row r="606" spans="1:72" ht="15.75" customHeight="1" x14ac:dyDescent="0.25">
      <c r="A606" s="4"/>
      <c r="B606" s="4"/>
      <c r="C606" s="4"/>
      <c r="D606" s="4"/>
      <c r="E606" s="4"/>
      <c r="F606" s="5"/>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row>
    <row r="607" spans="1:72" ht="15.75" customHeight="1" x14ac:dyDescent="0.25">
      <c r="A607" s="4"/>
      <c r="B607" s="4"/>
      <c r="C607" s="4"/>
      <c r="D607" s="4"/>
      <c r="E607" s="4"/>
      <c r="F607" s="5"/>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row>
    <row r="608" spans="1:72" ht="15.75" customHeight="1" x14ac:dyDescent="0.25">
      <c r="A608" s="4"/>
      <c r="B608" s="4"/>
      <c r="C608" s="4"/>
      <c r="D608" s="4"/>
      <c r="E608" s="4"/>
      <c r="F608" s="5"/>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row>
    <row r="609" spans="1:72" ht="15.75" customHeight="1" x14ac:dyDescent="0.25">
      <c r="A609" s="4"/>
      <c r="B609" s="4"/>
      <c r="C609" s="4"/>
      <c r="D609" s="4"/>
      <c r="E609" s="4"/>
      <c r="F609" s="5"/>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row>
    <row r="610" spans="1:72" ht="15.75" customHeight="1" x14ac:dyDescent="0.25">
      <c r="A610" s="4"/>
      <c r="B610" s="4"/>
      <c r="C610" s="4"/>
      <c r="D610" s="4"/>
      <c r="E610" s="4"/>
      <c r="F610" s="5"/>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row>
    <row r="611" spans="1:72" ht="15.75" customHeight="1" x14ac:dyDescent="0.25">
      <c r="A611" s="4"/>
      <c r="B611" s="4"/>
      <c r="C611" s="4"/>
      <c r="D611" s="4"/>
      <c r="E611" s="4"/>
      <c r="F611" s="5"/>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row>
    <row r="612" spans="1:72" ht="15.75" customHeight="1" x14ac:dyDescent="0.25">
      <c r="A612" s="4"/>
      <c r="B612" s="4"/>
      <c r="C612" s="4"/>
      <c r="D612" s="4"/>
      <c r="E612" s="4"/>
      <c r="F612" s="5"/>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row>
    <row r="613" spans="1:72" ht="15.75" customHeight="1" x14ac:dyDescent="0.25">
      <c r="A613" s="4"/>
      <c r="B613" s="4"/>
      <c r="C613" s="4"/>
      <c r="D613" s="4"/>
      <c r="E613" s="4"/>
      <c r="F613" s="5"/>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row>
    <row r="614" spans="1:72" ht="15.75" customHeight="1" x14ac:dyDescent="0.25">
      <c r="A614" s="4"/>
      <c r="B614" s="4"/>
      <c r="C614" s="4"/>
      <c r="D614" s="4"/>
      <c r="E614" s="4"/>
      <c r="F614" s="5"/>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row>
    <row r="615" spans="1:72" ht="15.75" customHeight="1" x14ac:dyDescent="0.25">
      <c r="A615" s="4"/>
      <c r="B615" s="4"/>
      <c r="C615" s="4"/>
      <c r="D615" s="4"/>
      <c r="E615" s="4"/>
      <c r="F615" s="5"/>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row>
    <row r="616" spans="1:72" ht="15.75" customHeight="1" x14ac:dyDescent="0.25">
      <c r="A616" s="4"/>
      <c r="B616" s="4"/>
      <c r="C616" s="4"/>
      <c r="D616" s="4"/>
      <c r="E616" s="4"/>
      <c r="F616" s="5"/>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row>
    <row r="617" spans="1:72" ht="15.75" customHeight="1" x14ac:dyDescent="0.25">
      <c r="A617" s="4"/>
      <c r="B617" s="4"/>
      <c r="C617" s="4"/>
      <c r="D617" s="4"/>
      <c r="E617" s="4"/>
      <c r="F617" s="5"/>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row>
    <row r="618" spans="1:72" ht="15.75" customHeight="1" x14ac:dyDescent="0.25">
      <c r="A618" s="4"/>
      <c r="B618" s="4"/>
      <c r="C618" s="4"/>
      <c r="D618" s="4"/>
      <c r="E618" s="4"/>
      <c r="F618" s="5"/>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row>
    <row r="619" spans="1:72" ht="15.75" customHeight="1" x14ac:dyDescent="0.25">
      <c r="A619" s="4"/>
      <c r="B619" s="4"/>
      <c r="C619" s="4"/>
      <c r="D619" s="4"/>
      <c r="E619" s="4"/>
      <c r="F619" s="5"/>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row>
    <row r="620" spans="1:72" ht="15.75" customHeight="1" x14ac:dyDescent="0.25">
      <c r="A620" s="4"/>
      <c r="B620" s="4"/>
      <c r="C620" s="4"/>
      <c r="D620" s="4"/>
      <c r="E620" s="4"/>
      <c r="F620" s="5"/>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row>
    <row r="621" spans="1:72" ht="15.75" customHeight="1" x14ac:dyDescent="0.25">
      <c r="A621" s="4"/>
      <c r="B621" s="4"/>
      <c r="C621" s="4"/>
      <c r="D621" s="4"/>
      <c r="E621" s="4"/>
      <c r="F621" s="5"/>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row>
    <row r="622" spans="1:72" ht="15.75" customHeight="1" x14ac:dyDescent="0.25">
      <c r="A622" s="4"/>
      <c r="B622" s="4"/>
      <c r="C622" s="4"/>
      <c r="D622" s="4"/>
      <c r="E622" s="4"/>
      <c r="F622" s="5"/>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row>
    <row r="623" spans="1:72" ht="15.75" customHeight="1" x14ac:dyDescent="0.25">
      <c r="A623" s="4"/>
      <c r="B623" s="4"/>
      <c r="C623" s="4"/>
      <c r="D623" s="4"/>
      <c r="E623" s="4"/>
      <c r="F623" s="5"/>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row>
    <row r="624" spans="1:72" ht="15.75" customHeight="1" x14ac:dyDescent="0.25">
      <c r="A624" s="4"/>
      <c r="B624" s="4"/>
      <c r="C624" s="4"/>
      <c r="D624" s="4"/>
      <c r="E624" s="4"/>
      <c r="F624" s="5"/>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row>
    <row r="625" spans="1:72" ht="15.75" customHeight="1" x14ac:dyDescent="0.25">
      <c r="A625" s="4"/>
      <c r="B625" s="4"/>
      <c r="C625" s="4"/>
      <c r="D625" s="4"/>
      <c r="E625" s="4"/>
      <c r="F625" s="5"/>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row>
    <row r="626" spans="1:72" ht="15.75" customHeight="1" x14ac:dyDescent="0.25">
      <c r="A626" s="4"/>
      <c r="B626" s="4"/>
      <c r="C626" s="4"/>
      <c r="D626" s="4"/>
      <c r="E626" s="4"/>
      <c r="F626" s="5"/>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row>
    <row r="627" spans="1:72" ht="15.75" customHeight="1" x14ac:dyDescent="0.25">
      <c r="A627" s="4"/>
      <c r="B627" s="4"/>
      <c r="C627" s="4"/>
      <c r="D627" s="4"/>
      <c r="E627" s="4"/>
      <c r="F627" s="5"/>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row>
    <row r="628" spans="1:72" ht="15.75" customHeight="1" x14ac:dyDescent="0.25">
      <c r="A628" s="4"/>
      <c r="B628" s="4"/>
      <c r="C628" s="4"/>
      <c r="D628" s="4"/>
      <c r="E628" s="4"/>
      <c r="F628" s="5"/>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row>
    <row r="629" spans="1:72" ht="15.75" customHeight="1" x14ac:dyDescent="0.25">
      <c r="A629" s="4"/>
      <c r="B629" s="4"/>
      <c r="C629" s="4"/>
      <c r="D629" s="4"/>
      <c r="E629" s="4"/>
      <c r="F629" s="5"/>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row>
    <row r="630" spans="1:72" ht="15.75" customHeight="1" x14ac:dyDescent="0.25">
      <c r="A630" s="4"/>
      <c r="B630" s="4"/>
      <c r="C630" s="4"/>
      <c r="D630" s="4"/>
      <c r="E630" s="4"/>
      <c r="F630" s="5"/>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row>
    <row r="631" spans="1:72" ht="15.75" customHeight="1" x14ac:dyDescent="0.25">
      <c r="A631" s="4"/>
      <c r="B631" s="4"/>
      <c r="C631" s="4"/>
      <c r="D631" s="4"/>
      <c r="E631" s="4"/>
      <c r="F631" s="5"/>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row>
    <row r="632" spans="1:72" ht="15.75" customHeight="1" x14ac:dyDescent="0.25">
      <c r="A632" s="4"/>
      <c r="B632" s="4"/>
      <c r="C632" s="4"/>
      <c r="D632" s="4"/>
      <c r="E632" s="4"/>
      <c r="F632" s="5"/>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row>
    <row r="633" spans="1:72" ht="15.75" customHeight="1" x14ac:dyDescent="0.25">
      <c r="A633" s="4"/>
      <c r="B633" s="4"/>
      <c r="C633" s="4"/>
      <c r="D633" s="4"/>
      <c r="E633" s="4"/>
      <c r="F633" s="5"/>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row>
    <row r="634" spans="1:72" ht="15.75" customHeight="1" x14ac:dyDescent="0.25">
      <c r="A634" s="4"/>
      <c r="B634" s="4"/>
      <c r="C634" s="4"/>
      <c r="D634" s="4"/>
      <c r="E634" s="4"/>
      <c r="F634" s="5"/>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row>
    <row r="635" spans="1:72" ht="15.75" customHeight="1" x14ac:dyDescent="0.25">
      <c r="A635" s="4"/>
      <c r="B635" s="4"/>
      <c r="C635" s="4"/>
      <c r="D635" s="4"/>
      <c r="E635" s="4"/>
      <c r="F635" s="5"/>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row>
    <row r="636" spans="1:72" ht="15.75" customHeight="1" x14ac:dyDescent="0.25">
      <c r="A636" s="4"/>
      <c r="B636" s="4"/>
      <c r="C636" s="4"/>
      <c r="D636" s="4"/>
      <c r="E636" s="4"/>
      <c r="F636" s="5"/>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row>
    <row r="637" spans="1:72" ht="15.75" customHeight="1" x14ac:dyDescent="0.25">
      <c r="A637" s="4"/>
      <c r="B637" s="4"/>
      <c r="C637" s="4"/>
      <c r="D637" s="4"/>
      <c r="E637" s="4"/>
      <c r="F637" s="5"/>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row>
    <row r="638" spans="1:72" ht="15.75" customHeight="1" x14ac:dyDescent="0.25">
      <c r="A638" s="4"/>
      <c r="B638" s="4"/>
      <c r="C638" s="4"/>
      <c r="D638" s="4"/>
      <c r="E638" s="4"/>
      <c r="F638" s="5"/>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row>
    <row r="639" spans="1:72" ht="15.75" customHeight="1" x14ac:dyDescent="0.25">
      <c r="A639" s="4"/>
      <c r="B639" s="4"/>
      <c r="C639" s="4"/>
      <c r="D639" s="4"/>
      <c r="E639" s="4"/>
      <c r="F639" s="5"/>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row>
    <row r="640" spans="1:72" ht="15.75" customHeight="1" x14ac:dyDescent="0.25">
      <c r="A640" s="4"/>
      <c r="B640" s="4"/>
      <c r="C640" s="4"/>
      <c r="D640" s="4"/>
      <c r="E640" s="4"/>
      <c r="F640" s="5"/>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row>
    <row r="641" spans="1:72" ht="15.75" customHeight="1" x14ac:dyDescent="0.25">
      <c r="A641" s="4"/>
      <c r="B641" s="4"/>
      <c r="C641" s="4"/>
      <c r="D641" s="4"/>
      <c r="E641" s="4"/>
      <c r="F641" s="5"/>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row>
    <row r="642" spans="1:72" ht="15.75" customHeight="1" x14ac:dyDescent="0.25">
      <c r="A642" s="4"/>
      <c r="B642" s="4"/>
      <c r="C642" s="4"/>
      <c r="D642" s="4"/>
      <c r="E642" s="4"/>
      <c r="F642" s="5"/>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row>
    <row r="643" spans="1:72" ht="15.75" customHeight="1" x14ac:dyDescent="0.25">
      <c r="A643" s="4"/>
      <c r="B643" s="4"/>
      <c r="C643" s="4"/>
      <c r="D643" s="4"/>
      <c r="E643" s="4"/>
      <c r="F643" s="5"/>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row>
    <row r="644" spans="1:72" ht="15.75" customHeight="1" x14ac:dyDescent="0.25">
      <c r="A644" s="4"/>
      <c r="B644" s="4"/>
      <c r="C644" s="4"/>
      <c r="D644" s="4"/>
      <c r="E644" s="4"/>
      <c r="F644" s="5"/>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row>
    <row r="645" spans="1:72" ht="15.75" customHeight="1" x14ac:dyDescent="0.25">
      <c r="A645" s="4"/>
      <c r="B645" s="4"/>
      <c r="C645" s="4"/>
      <c r="D645" s="4"/>
      <c r="E645" s="4"/>
      <c r="F645" s="5"/>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row>
    <row r="646" spans="1:72" ht="15.75" customHeight="1" x14ac:dyDescent="0.25">
      <c r="A646" s="4"/>
      <c r="B646" s="4"/>
      <c r="C646" s="4"/>
      <c r="D646" s="4"/>
      <c r="E646" s="4"/>
      <c r="F646" s="5"/>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row>
    <row r="647" spans="1:72" ht="15.75" customHeight="1" x14ac:dyDescent="0.25">
      <c r="A647" s="4"/>
      <c r="B647" s="4"/>
      <c r="C647" s="4"/>
      <c r="D647" s="4"/>
      <c r="E647" s="4"/>
      <c r="F647" s="5"/>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row>
    <row r="648" spans="1:72" ht="15.75" customHeight="1" x14ac:dyDescent="0.25">
      <c r="A648" s="4"/>
      <c r="B648" s="4"/>
      <c r="C648" s="4"/>
      <c r="D648" s="4"/>
      <c r="E648" s="4"/>
      <c r="F648" s="5"/>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row>
    <row r="649" spans="1:72" ht="15.75" customHeight="1" x14ac:dyDescent="0.25">
      <c r="A649" s="4"/>
      <c r="B649" s="4"/>
      <c r="C649" s="4"/>
      <c r="D649" s="4"/>
      <c r="E649" s="4"/>
      <c r="F649" s="5"/>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row>
    <row r="650" spans="1:72" ht="15.75" customHeight="1" x14ac:dyDescent="0.25">
      <c r="A650" s="4"/>
      <c r="B650" s="4"/>
      <c r="C650" s="4"/>
      <c r="D650" s="4"/>
      <c r="E650" s="4"/>
      <c r="F650" s="5"/>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row>
    <row r="651" spans="1:72" ht="15.75" customHeight="1" x14ac:dyDescent="0.25">
      <c r="A651" s="4"/>
      <c r="B651" s="4"/>
      <c r="C651" s="4"/>
      <c r="D651" s="4"/>
      <c r="E651" s="4"/>
      <c r="F651" s="5"/>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row>
    <row r="652" spans="1:72" ht="15.75" customHeight="1" x14ac:dyDescent="0.25">
      <c r="A652" s="4"/>
      <c r="B652" s="4"/>
      <c r="C652" s="4"/>
      <c r="D652" s="4"/>
      <c r="E652" s="4"/>
      <c r="F652" s="5"/>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row>
    <row r="653" spans="1:72" ht="15.75" customHeight="1" x14ac:dyDescent="0.25">
      <c r="A653" s="4"/>
      <c r="B653" s="4"/>
      <c r="C653" s="4"/>
      <c r="D653" s="4"/>
      <c r="E653" s="4"/>
      <c r="F653" s="5"/>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row>
    <row r="654" spans="1:72" ht="15.75" customHeight="1" x14ac:dyDescent="0.25">
      <c r="A654" s="4"/>
      <c r="B654" s="4"/>
      <c r="C654" s="4"/>
      <c r="D654" s="4"/>
      <c r="E654" s="4"/>
      <c r="F654" s="5"/>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row>
    <row r="655" spans="1:72" ht="15.75" customHeight="1" x14ac:dyDescent="0.25">
      <c r="A655" s="4"/>
      <c r="B655" s="4"/>
      <c r="C655" s="4"/>
      <c r="D655" s="4"/>
      <c r="E655" s="4"/>
      <c r="F655" s="5"/>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row>
    <row r="656" spans="1:72" ht="15.75" customHeight="1" x14ac:dyDescent="0.25">
      <c r="A656" s="4"/>
      <c r="B656" s="4"/>
      <c r="C656" s="4"/>
      <c r="D656" s="4"/>
      <c r="E656" s="4"/>
      <c r="F656" s="5"/>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row>
    <row r="657" spans="1:72" ht="15.75" customHeight="1" x14ac:dyDescent="0.25">
      <c r="A657" s="4"/>
      <c r="B657" s="4"/>
      <c r="C657" s="4"/>
      <c r="D657" s="4"/>
      <c r="E657" s="4"/>
      <c r="F657" s="5"/>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row>
    <row r="658" spans="1:72" ht="15.75" customHeight="1" x14ac:dyDescent="0.25">
      <c r="A658" s="4"/>
      <c r="B658" s="4"/>
      <c r="C658" s="4"/>
      <c r="D658" s="4"/>
      <c r="E658" s="4"/>
      <c r="F658" s="5"/>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row>
    <row r="659" spans="1:72" ht="15.75" customHeight="1" x14ac:dyDescent="0.25">
      <c r="A659" s="4"/>
      <c r="B659" s="4"/>
      <c r="C659" s="4"/>
      <c r="D659" s="4"/>
      <c r="E659" s="4"/>
      <c r="F659" s="5"/>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row>
    <row r="660" spans="1:72" ht="15.75" customHeight="1" x14ac:dyDescent="0.25">
      <c r="A660" s="4"/>
      <c r="B660" s="4"/>
      <c r="C660" s="4"/>
      <c r="D660" s="4"/>
      <c r="E660" s="4"/>
      <c r="F660" s="5"/>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row>
    <row r="661" spans="1:72" ht="15.75" customHeight="1" x14ac:dyDescent="0.25">
      <c r="A661" s="4"/>
      <c r="B661" s="4"/>
      <c r="C661" s="4"/>
      <c r="D661" s="4"/>
      <c r="E661" s="4"/>
      <c r="F661" s="5"/>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row>
    <row r="662" spans="1:72" ht="15.75" customHeight="1" x14ac:dyDescent="0.25">
      <c r="A662" s="4"/>
      <c r="B662" s="4"/>
      <c r="C662" s="4"/>
      <c r="D662" s="4"/>
      <c r="E662" s="4"/>
      <c r="F662" s="5"/>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row>
    <row r="663" spans="1:72" ht="15.75" customHeight="1" x14ac:dyDescent="0.25">
      <c r="A663" s="4"/>
      <c r="B663" s="4"/>
      <c r="C663" s="4"/>
      <c r="D663" s="4"/>
      <c r="E663" s="4"/>
      <c r="F663" s="5"/>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row>
    <row r="664" spans="1:72" ht="15.75" customHeight="1" x14ac:dyDescent="0.25">
      <c r="A664" s="4"/>
      <c r="B664" s="4"/>
      <c r="C664" s="4"/>
      <c r="D664" s="4"/>
      <c r="E664" s="4"/>
      <c r="F664" s="5"/>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row>
    <row r="665" spans="1:72" ht="15.75" customHeight="1" x14ac:dyDescent="0.25">
      <c r="A665" s="4"/>
      <c r="B665" s="4"/>
      <c r="C665" s="4"/>
      <c r="D665" s="4"/>
      <c r="E665" s="4"/>
      <c r="F665" s="5"/>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row>
    <row r="666" spans="1:72" ht="15.75" customHeight="1" x14ac:dyDescent="0.25">
      <c r="A666" s="4"/>
      <c r="B666" s="4"/>
      <c r="C666" s="4"/>
      <c r="D666" s="4"/>
      <c r="E666" s="4"/>
      <c r="F666" s="5"/>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row>
    <row r="667" spans="1:72" ht="15.75" customHeight="1" x14ac:dyDescent="0.25">
      <c r="A667" s="4"/>
      <c r="B667" s="4"/>
      <c r="C667" s="4"/>
      <c r="D667" s="4"/>
      <c r="E667" s="4"/>
      <c r="F667" s="5"/>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row>
    <row r="668" spans="1:72" ht="15.75" customHeight="1" x14ac:dyDescent="0.25">
      <c r="A668" s="4"/>
      <c r="B668" s="4"/>
      <c r="C668" s="4"/>
      <c r="D668" s="4"/>
      <c r="E668" s="4"/>
      <c r="F668" s="5"/>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row>
    <row r="669" spans="1:72" ht="15.75" customHeight="1" x14ac:dyDescent="0.25">
      <c r="A669" s="4"/>
      <c r="B669" s="4"/>
      <c r="C669" s="4"/>
      <c r="D669" s="4"/>
      <c r="E669" s="4"/>
      <c r="F669" s="5"/>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row>
    <row r="670" spans="1:72" ht="15.75" customHeight="1" x14ac:dyDescent="0.25">
      <c r="A670" s="4"/>
      <c r="B670" s="4"/>
      <c r="C670" s="4"/>
      <c r="D670" s="4"/>
      <c r="E670" s="4"/>
      <c r="F670" s="5"/>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row>
    <row r="671" spans="1:72" ht="15.75" customHeight="1" x14ac:dyDescent="0.25">
      <c r="A671" s="4"/>
      <c r="B671" s="4"/>
      <c r="C671" s="4"/>
      <c r="D671" s="4"/>
      <c r="E671" s="4"/>
      <c r="F671" s="5"/>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row>
    <row r="672" spans="1:72" ht="15.75" customHeight="1" x14ac:dyDescent="0.25">
      <c r="A672" s="4"/>
      <c r="B672" s="4"/>
      <c r="C672" s="4"/>
      <c r="D672" s="4"/>
      <c r="E672" s="4"/>
      <c r="F672" s="5"/>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row>
    <row r="673" spans="1:72" ht="15.75" customHeight="1" x14ac:dyDescent="0.25">
      <c r="A673" s="4"/>
      <c r="B673" s="4"/>
      <c r="C673" s="4"/>
      <c r="D673" s="4"/>
      <c r="E673" s="4"/>
      <c r="F673" s="5"/>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row>
    <row r="674" spans="1:72" ht="15.75" customHeight="1" x14ac:dyDescent="0.25">
      <c r="A674" s="4"/>
      <c r="B674" s="4"/>
      <c r="C674" s="4"/>
      <c r="D674" s="4"/>
      <c r="E674" s="4"/>
      <c r="F674" s="5"/>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row>
    <row r="675" spans="1:72" ht="15.75" customHeight="1" x14ac:dyDescent="0.25">
      <c r="A675" s="4"/>
      <c r="B675" s="4"/>
      <c r="C675" s="4"/>
      <c r="D675" s="4"/>
      <c r="E675" s="4"/>
      <c r="F675" s="5"/>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row>
    <row r="676" spans="1:72" ht="15.75" customHeight="1" x14ac:dyDescent="0.25">
      <c r="A676" s="4"/>
      <c r="B676" s="4"/>
      <c r="C676" s="4"/>
      <c r="D676" s="4"/>
      <c r="E676" s="4"/>
      <c r="F676" s="5"/>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row>
    <row r="677" spans="1:72" ht="15.75" customHeight="1" x14ac:dyDescent="0.25">
      <c r="A677" s="4"/>
      <c r="B677" s="4"/>
      <c r="C677" s="4"/>
      <c r="D677" s="4"/>
      <c r="E677" s="4"/>
      <c r="F677" s="5"/>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row>
    <row r="678" spans="1:72" ht="15.75" customHeight="1" x14ac:dyDescent="0.25">
      <c r="A678" s="4"/>
      <c r="B678" s="4"/>
      <c r="C678" s="4"/>
      <c r="D678" s="4"/>
      <c r="E678" s="4"/>
      <c r="F678" s="5"/>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row>
    <row r="679" spans="1:72" ht="15.75" customHeight="1" x14ac:dyDescent="0.25">
      <c r="A679" s="4"/>
      <c r="B679" s="4"/>
      <c r="C679" s="4"/>
      <c r="D679" s="4"/>
      <c r="E679" s="4"/>
      <c r="F679" s="5"/>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row>
    <row r="680" spans="1:72" ht="15.75" customHeight="1" x14ac:dyDescent="0.25">
      <c r="A680" s="4"/>
      <c r="B680" s="4"/>
      <c r="C680" s="4"/>
      <c r="D680" s="4"/>
      <c r="E680" s="4"/>
      <c r="F680" s="5"/>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row>
    <row r="681" spans="1:72" ht="15.75" customHeight="1" x14ac:dyDescent="0.25">
      <c r="A681" s="4"/>
      <c r="B681" s="4"/>
      <c r="C681" s="4"/>
      <c r="D681" s="4"/>
      <c r="E681" s="4"/>
      <c r="F681" s="5"/>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row>
    <row r="682" spans="1:72" ht="15.75" customHeight="1" x14ac:dyDescent="0.25">
      <c r="A682" s="4"/>
      <c r="B682" s="4"/>
      <c r="C682" s="4"/>
      <c r="D682" s="4"/>
      <c r="E682" s="4"/>
      <c r="F682" s="5"/>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row>
    <row r="683" spans="1:72" ht="15.75" customHeight="1" x14ac:dyDescent="0.25">
      <c r="A683" s="4"/>
      <c r="B683" s="4"/>
      <c r="C683" s="4"/>
      <c r="D683" s="4"/>
      <c r="E683" s="4"/>
      <c r="F683" s="5"/>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row>
    <row r="684" spans="1:72" ht="15.75" customHeight="1" x14ac:dyDescent="0.25">
      <c r="A684" s="4"/>
      <c r="B684" s="4"/>
      <c r="C684" s="4"/>
      <c r="D684" s="4"/>
      <c r="E684" s="4"/>
      <c r="F684" s="5"/>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row>
    <row r="685" spans="1:72" ht="15.75" customHeight="1" x14ac:dyDescent="0.25">
      <c r="A685" s="4"/>
      <c r="B685" s="4"/>
      <c r="C685" s="4"/>
      <c r="D685" s="4"/>
      <c r="E685" s="4"/>
      <c r="F685" s="5"/>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row>
    <row r="686" spans="1:72" ht="15.75" customHeight="1" x14ac:dyDescent="0.25">
      <c r="A686" s="4"/>
      <c r="B686" s="4"/>
      <c r="C686" s="4"/>
      <c r="D686" s="4"/>
      <c r="E686" s="4"/>
      <c r="F686" s="5"/>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row>
    <row r="687" spans="1:72" ht="15.75" customHeight="1" x14ac:dyDescent="0.25">
      <c r="A687" s="4"/>
      <c r="B687" s="4"/>
      <c r="C687" s="4"/>
      <c r="D687" s="4"/>
      <c r="E687" s="4"/>
      <c r="F687" s="5"/>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row>
    <row r="688" spans="1:72" ht="15.75" customHeight="1" x14ac:dyDescent="0.25">
      <c r="A688" s="4"/>
      <c r="B688" s="4"/>
      <c r="C688" s="4"/>
      <c r="D688" s="4"/>
      <c r="E688" s="4"/>
      <c r="F688" s="5"/>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row>
    <row r="689" spans="1:72" ht="15.75" customHeight="1" x14ac:dyDescent="0.25">
      <c r="A689" s="4"/>
      <c r="B689" s="4"/>
      <c r="C689" s="4"/>
      <c r="D689" s="4"/>
      <c r="E689" s="4"/>
      <c r="F689" s="5"/>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row>
    <row r="690" spans="1:72" ht="15.75" customHeight="1" x14ac:dyDescent="0.25">
      <c r="A690" s="4"/>
      <c r="B690" s="4"/>
      <c r="C690" s="4"/>
      <c r="D690" s="4"/>
      <c r="E690" s="4"/>
      <c r="F690" s="5"/>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row>
    <row r="691" spans="1:72" ht="15.75" customHeight="1" x14ac:dyDescent="0.25">
      <c r="A691" s="4"/>
      <c r="B691" s="4"/>
      <c r="C691" s="4"/>
      <c r="D691" s="4"/>
      <c r="E691" s="4"/>
      <c r="F691" s="5"/>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row>
    <row r="692" spans="1:72" ht="15.75" customHeight="1" x14ac:dyDescent="0.25">
      <c r="A692" s="4"/>
      <c r="B692" s="4"/>
      <c r="C692" s="4"/>
      <c r="D692" s="4"/>
      <c r="E692" s="4"/>
      <c r="F692" s="5"/>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row>
    <row r="693" spans="1:72" ht="15.75" customHeight="1" x14ac:dyDescent="0.25">
      <c r="A693" s="4"/>
      <c r="B693" s="4"/>
      <c r="C693" s="4"/>
      <c r="D693" s="4"/>
      <c r="E693" s="4"/>
      <c r="F693" s="5"/>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row>
    <row r="694" spans="1:72" ht="15.75" customHeight="1" x14ac:dyDescent="0.25">
      <c r="A694" s="4"/>
      <c r="B694" s="4"/>
      <c r="C694" s="4"/>
      <c r="D694" s="4"/>
      <c r="E694" s="4"/>
      <c r="F694" s="5"/>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row>
    <row r="695" spans="1:72" ht="15.75" customHeight="1" x14ac:dyDescent="0.25">
      <c r="A695" s="4"/>
      <c r="B695" s="4"/>
      <c r="C695" s="4"/>
      <c r="D695" s="4"/>
      <c r="E695" s="4"/>
      <c r="F695" s="5"/>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row>
    <row r="696" spans="1:72" ht="15.75" customHeight="1" x14ac:dyDescent="0.25">
      <c r="A696" s="4"/>
      <c r="B696" s="4"/>
      <c r="C696" s="4"/>
      <c r="D696" s="4"/>
      <c r="E696" s="4"/>
      <c r="F696" s="5"/>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row>
    <row r="697" spans="1:72" ht="15.75" customHeight="1" x14ac:dyDescent="0.25">
      <c r="A697" s="4"/>
      <c r="B697" s="4"/>
      <c r="C697" s="4"/>
      <c r="D697" s="4"/>
      <c r="E697" s="4"/>
      <c r="F697" s="5"/>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row>
    <row r="698" spans="1:72" ht="15.75" customHeight="1" x14ac:dyDescent="0.25">
      <c r="A698" s="4"/>
      <c r="B698" s="4"/>
      <c r="C698" s="4"/>
      <c r="D698" s="4"/>
      <c r="E698" s="4"/>
      <c r="F698" s="5"/>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row>
    <row r="699" spans="1:72" ht="15.75" customHeight="1" x14ac:dyDescent="0.25">
      <c r="A699" s="4"/>
      <c r="B699" s="4"/>
      <c r="C699" s="4"/>
      <c r="D699" s="4"/>
      <c r="E699" s="4"/>
      <c r="F699" s="5"/>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row>
    <row r="700" spans="1:72" ht="15.75" customHeight="1" x14ac:dyDescent="0.25">
      <c r="A700" s="4"/>
      <c r="B700" s="4"/>
      <c r="C700" s="4"/>
      <c r="D700" s="4"/>
      <c r="E700" s="4"/>
      <c r="F700" s="5"/>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row>
    <row r="701" spans="1:72" ht="15.75" customHeight="1" x14ac:dyDescent="0.25">
      <c r="A701" s="4"/>
      <c r="B701" s="4"/>
      <c r="C701" s="4"/>
      <c r="D701" s="4"/>
      <c r="E701" s="4"/>
      <c r="F701" s="5"/>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row>
    <row r="702" spans="1:72" ht="15.75" customHeight="1" x14ac:dyDescent="0.25">
      <c r="A702" s="4"/>
      <c r="B702" s="4"/>
      <c r="C702" s="4"/>
      <c r="D702" s="4"/>
      <c r="E702" s="4"/>
      <c r="F702" s="5"/>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row>
    <row r="703" spans="1:72" ht="15.75" customHeight="1" x14ac:dyDescent="0.25">
      <c r="A703" s="4"/>
      <c r="B703" s="4"/>
      <c r="C703" s="4"/>
      <c r="D703" s="4"/>
      <c r="E703" s="4"/>
      <c r="F703" s="5"/>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row>
    <row r="704" spans="1:72" ht="15.75" customHeight="1" x14ac:dyDescent="0.25">
      <c r="A704" s="4"/>
      <c r="B704" s="4"/>
      <c r="C704" s="4"/>
      <c r="D704" s="4"/>
      <c r="E704" s="4"/>
      <c r="F704" s="5"/>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row>
    <row r="705" spans="1:72" ht="15.75" customHeight="1" x14ac:dyDescent="0.25">
      <c r="A705" s="4"/>
      <c r="B705" s="4"/>
      <c r="C705" s="4"/>
      <c r="D705" s="4"/>
      <c r="E705" s="4"/>
      <c r="F705" s="5"/>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row>
    <row r="706" spans="1:72" ht="15.75" customHeight="1" x14ac:dyDescent="0.25">
      <c r="A706" s="4"/>
      <c r="B706" s="4"/>
      <c r="C706" s="4"/>
      <c r="D706" s="4"/>
      <c r="E706" s="4"/>
      <c r="F706" s="5"/>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row>
    <row r="707" spans="1:72" ht="15.75" customHeight="1" x14ac:dyDescent="0.25">
      <c r="A707" s="4"/>
      <c r="B707" s="4"/>
      <c r="C707" s="4"/>
      <c r="D707" s="4"/>
      <c r="E707" s="4"/>
      <c r="F707" s="5"/>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row>
    <row r="708" spans="1:72" ht="15.75" customHeight="1" x14ac:dyDescent="0.25">
      <c r="A708" s="4"/>
      <c r="B708" s="4"/>
      <c r="C708" s="4"/>
      <c r="D708" s="4"/>
      <c r="E708" s="4"/>
      <c r="F708" s="5"/>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row>
    <row r="709" spans="1:72" ht="15.75" customHeight="1" x14ac:dyDescent="0.25">
      <c r="A709" s="4"/>
      <c r="B709" s="4"/>
      <c r="C709" s="4"/>
      <c r="D709" s="4"/>
      <c r="E709" s="4"/>
      <c r="F709" s="5"/>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row>
    <row r="710" spans="1:72" ht="15.75" customHeight="1" x14ac:dyDescent="0.25">
      <c r="A710" s="4"/>
      <c r="B710" s="4"/>
      <c r="C710" s="4"/>
      <c r="D710" s="4"/>
      <c r="E710" s="4"/>
      <c r="F710" s="5"/>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row>
    <row r="711" spans="1:72" ht="15.75" customHeight="1" x14ac:dyDescent="0.25">
      <c r="A711" s="4"/>
      <c r="B711" s="4"/>
      <c r="C711" s="4"/>
      <c r="D711" s="4"/>
      <c r="E711" s="4"/>
      <c r="F711" s="5"/>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row>
    <row r="712" spans="1:72" ht="15.75" customHeight="1" x14ac:dyDescent="0.25">
      <c r="A712" s="4"/>
      <c r="B712" s="4"/>
      <c r="C712" s="4"/>
      <c r="D712" s="4"/>
      <c r="E712" s="4"/>
      <c r="F712" s="5"/>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row>
    <row r="713" spans="1:72" ht="15.75" customHeight="1" x14ac:dyDescent="0.25">
      <c r="A713" s="4"/>
      <c r="B713" s="4"/>
      <c r="C713" s="4"/>
      <c r="D713" s="4"/>
      <c r="E713" s="4"/>
      <c r="F713" s="5"/>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row>
    <row r="714" spans="1:72" ht="15.75" customHeight="1" x14ac:dyDescent="0.25">
      <c r="A714" s="4"/>
      <c r="B714" s="4"/>
      <c r="C714" s="4"/>
      <c r="D714" s="4"/>
      <c r="E714" s="4"/>
      <c r="F714" s="5"/>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row>
    <row r="715" spans="1:72" ht="15.75" customHeight="1" x14ac:dyDescent="0.25">
      <c r="A715" s="4"/>
      <c r="B715" s="4"/>
      <c r="C715" s="4"/>
      <c r="D715" s="4"/>
      <c r="E715" s="4"/>
      <c r="F715" s="5"/>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row>
    <row r="716" spans="1:72" ht="15.75" customHeight="1" x14ac:dyDescent="0.25">
      <c r="A716" s="4"/>
      <c r="B716" s="4"/>
      <c r="C716" s="4"/>
      <c r="D716" s="4"/>
      <c r="E716" s="4"/>
      <c r="F716" s="5"/>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row>
    <row r="717" spans="1:72" ht="15.75" customHeight="1" x14ac:dyDescent="0.25">
      <c r="A717" s="4"/>
      <c r="B717" s="4"/>
      <c r="C717" s="4"/>
      <c r="D717" s="4"/>
      <c r="E717" s="4"/>
      <c r="F717" s="5"/>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row>
    <row r="718" spans="1:72" ht="15.75" customHeight="1" x14ac:dyDescent="0.25">
      <c r="A718" s="4"/>
      <c r="B718" s="4"/>
      <c r="C718" s="4"/>
      <c r="D718" s="4"/>
      <c r="E718" s="4"/>
      <c r="F718" s="5"/>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row>
    <row r="719" spans="1:72" ht="15.75" customHeight="1" x14ac:dyDescent="0.25">
      <c r="A719" s="4"/>
      <c r="B719" s="4"/>
      <c r="C719" s="4"/>
      <c r="D719" s="4"/>
      <c r="E719" s="4"/>
      <c r="F719" s="5"/>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row>
    <row r="720" spans="1:72" ht="15.75" customHeight="1" x14ac:dyDescent="0.25">
      <c r="A720" s="4"/>
      <c r="B720" s="4"/>
      <c r="C720" s="4"/>
      <c r="D720" s="4"/>
      <c r="E720" s="4"/>
      <c r="F720" s="5"/>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row>
    <row r="721" spans="1:72" ht="15.75" customHeight="1" x14ac:dyDescent="0.25">
      <c r="A721" s="4"/>
      <c r="B721" s="4"/>
      <c r="C721" s="4"/>
      <c r="D721" s="4"/>
      <c r="E721" s="4"/>
      <c r="F721" s="5"/>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row>
    <row r="722" spans="1:72" ht="15.75" customHeight="1" x14ac:dyDescent="0.25">
      <c r="A722" s="4"/>
      <c r="B722" s="4"/>
      <c r="C722" s="4"/>
      <c r="D722" s="4"/>
      <c r="E722" s="4"/>
      <c r="F722" s="5"/>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row>
    <row r="723" spans="1:72" ht="15.75" customHeight="1" x14ac:dyDescent="0.25">
      <c r="A723" s="4"/>
      <c r="B723" s="4"/>
      <c r="C723" s="4"/>
      <c r="D723" s="4"/>
      <c r="E723" s="4"/>
      <c r="F723" s="5"/>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row>
    <row r="724" spans="1:72" ht="15.75" customHeight="1" x14ac:dyDescent="0.25">
      <c r="A724" s="4"/>
      <c r="B724" s="4"/>
      <c r="C724" s="4"/>
      <c r="D724" s="4"/>
      <c r="E724" s="4"/>
      <c r="F724" s="5"/>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row>
    <row r="725" spans="1:72" ht="15.75" customHeight="1" x14ac:dyDescent="0.25">
      <c r="A725" s="4"/>
      <c r="B725" s="4"/>
      <c r="C725" s="4"/>
      <c r="D725" s="4"/>
      <c r="E725" s="4"/>
      <c r="F725" s="5"/>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row>
    <row r="726" spans="1:72" ht="15.75" customHeight="1" x14ac:dyDescent="0.25">
      <c r="A726" s="4"/>
      <c r="B726" s="4"/>
      <c r="C726" s="4"/>
      <c r="D726" s="4"/>
      <c r="E726" s="4"/>
      <c r="F726" s="5"/>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row>
    <row r="727" spans="1:72" ht="15.75" customHeight="1" x14ac:dyDescent="0.25">
      <c r="A727" s="4"/>
      <c r="B727" s="4"/>
      <c r="C727" s="4"/>
      <c r="D727" s="4"/>
      <c r="E727" s="4"/>
      <c r="F727" s="5"/>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row>
    <row r="728" spans="1:72" ht="15.75" customHeight="1" x14ac:dyDescent="0.25">
      <c r="A728" s="4"/>
      <c r="B728" s="4"/>
      <c r="C728" s="4"/>
      <c r="D728" s="4"/>
      <c r="E728" s="4"/>
      <c r="F728" s="5"/>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row>
    <row r="729" spans="1:72" ht="15.75" customHeight="1" x14ac:dyDescent="0.25">
      <c r="A729" s="4"/>
      <c r="B729" s="4"/>
      <c r="C729" s="4"/>
      <c r="D729" s="4"/>
      <c r="E729" s="4"/>
      <c r="F729" s="5"/>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row>
    <row r="730" spans="1:72" ht="15.75" customHeight="1" x14ac:dyDescent="0.25">
      <c r="A730" s="4"/>
      <c r="B730" s="4"/>
      <c r="C730" s="4"/>
      <c r="D730" s="4"/>
      <c r="E730" s="4"/>
      <c r="F730" s="5"/>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row>
    <row r="731" spans="1:72" ht="15.75" customHeight="1" x14ac:dyDescent="0.25">
      <c r="A731" s="4"/>
      <c r="B731" s="4"/>
      <c r="C731" s="4"/>
      <c r="D731" s="4"/>
      <c r="E731" s="4"/>
      <c r="F731" s="5"/>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row>
    <row r="732" spans="1:72" ht="15.75" customHeight="1" x14ac:dyDescent="0.25">
      <c r="A732" s="4"/>
      <c r="B732" s="4"/>
      <c r="C732" s="4"/>
      <c r="D732" s="4"/>
      <c r="E732" s="4"/>
      <c r="F732" s="5"/>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row>
    <row r="733" spans="1:72" ht="15.75" customHeight="1" x14ac:dyDescent="0.25">
      <c r="A733" s="4"/>
      <c r="B733" s="4"/>
      <c r="C733" s="4"/>
      <c r="D733" s="4"/>
      <c r="E733" s="4"/>
      <c r="F733" s="5"/>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row>
    <row r="734" spans="1:72" ht="15.75" customHeight="1" x14ac:dyDescent="0.25">
      <c r="A734" s="4"/>
      <c r="B734" s="4"/>
      <c r="C734" s="4"/>
      <c r="D734" s="4"/>
      <c r="E734" s="4"/>
      <c r="F734" s="5"/>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row>
    <row r="735" spans="1:72" ht="15.75" customHeight="1" x14ac:dyDescent="0.25">
      <c r="A735" s="4"/>
      <c r="B735" s="4"/>
      <c r="C735" s="4"/>
      <c r="D735" s="4"/>
      <c r="E735" s="4"/>
      <c r="F735" s="5"/>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row>
    <row r="736" spans="1:72" ht="15.75" customHeight="1" x14ac:dyDescent="0.25">
      <c r="A736" s="4"/>
      <c r="B736" s="4"/>
      <c r="C736" s="4"/>
      <c r="D736" s="4"/>
      <c r="E736" s="4"/>
      <c r="F736" s="5"/>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row>
    <row r="737" spans="1:72" ht="15.75" customHeight="1" x14ac:dyDescent="0.25">
      <c r="A737" s="4"/>
      <c r="B737" s="4"/>
      <c r="C737" s="4"/>
      <c r="D737" s="4"/>
      <c r="E737" s="4"/>
      <c r="F737" s="5"/>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row>
    <row r="738" spans="1:72" ht="15.75" customHeight="1" x14ac:dyDescent="0.25">
      <c r="A738" s="4"/>
      <c r="B738" s="4"/>
      <c r="C738" s="4"/>
      <c r="D738" s="4"/>
      <c r="E738" s="4"/>
      <c r="F738" s="5"/>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row>
    <row r="739" spans="1:72" ht="15.75" customHeight="1" x14ac:dyDescent="0.25">
      <c r="A739" s="4"/>
      <c r="B739" s="4"/>
      <c r="C739" s="4"/>
      <c r="D739" s="4"/>
      <c r="E739" s="4"/>
      <c r="F739" s="5"/>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row>
    <row r="740" spans="1:72" ht="15.75" customHeight="1" x14ac:dyDescent="0.25">
      <c r="A740" s="4"/>
      <c r="B740" s="4"/>
      <c r="C740" s="4"/>
      <c r="D740" s="4"/>
      <c r="E740" s="4"/>
      <c r="F740" s="5"/>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row>
    <row r="741" spans="1:72" ht="15.75" customHeight="1" x14ac:dyDescent="0.25">
      <c r="A741" s="4"/>
      <c r="B741" s="4"/>
      <c r="C741" s="4"/>
      <c r="D741" s="4"/>
      <c r="E741" s="4"/>
      <c r="F741" s="5"/>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row>
    <row r="742" spans="1:72" ht="15.75" customHeight="1" x14ac:dyDescent="0.25">
      <c r="A742" s="4"/>
      <c r="B742" s="4"/>
      <c r="C742" s="4"/>
      <c r="D742" s="4"/>
      <c r="E742" s="4"/>
      <c r="F742" s="5"/>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row>
    <row r="743" spans="1:72" ht="15.75" customHeight="1" x14ac:dyDescent="0.25">
      <c r="A743" s="4"/>
      <c r="B743" s="4"/>
      <c r="C743" s="4"/>
      <c r="D743" s="4"/>
      <c r="E743" s="4"/>
      <c r="F743" s="5"/>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row>
    <row r="744" spans="1:72" ht="15.75" customHeight="1" x14ac:dyDescent="0.25">
      <c r="A744" s="4"/>
      <c r="B744" s="4"/>
      <c r="C744" s="4"/>
      <c r="D744" s="4"/>
      <c r="E744" s="4"/>
      <c r="F744" s="5"/>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row>
    <row r="745" spans="1:72" ht="15.75" customHeight="1" x14ac:dyDescent="0.25">
      <c r="A745" s="4"/>
      <c r="B745" s="4"/>
      <c r="C745" s="4"/>
      <c r="D745" s="4"/>
      <c r="E745" s="4"/>
      <c r="F745" s="5"/>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row>
    <row r="746" spans="1:72" ht="15.75" customHeight="1" x14ac:dyDescent="0.25">
      <c r="A746" s="4"/>
      <c r="B746" s="4"/>
      <c r="C746" s="4"/>
      <c r="D746" s="4"/>
      <c r="E746" s="4"/>
      <c r="F746" s="5"/>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row>
    <row r="747" spans="1:72" ht="15.75" customHeight="1" x14ac:dyDescent="0.25">
      <c r="A747" s="4"/>
      <c r="B747" s="4"/>
      <c r="C747" s="4"/>
      <c r="D747" s="4"/>
      <c r="E747" s="4"/>
      <c r="F747" s="5"/>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row>
    <row r="748" spans="1:72" ht="15.75" customHeight="1" x14ac:dyDescent="0.25">
      <c r="A748" s="4"/>
      <c r="B748" s="4"/>
      <c r="C748" s="4"/>
      <c r="D748" s="4"/>
      <c r="E748" s="4"/>
      <c r="F748" s="5"/>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row>
    <row r="749" spans="1:72" ht="15.75" customHeight="1" x14ac:dyDescent="0.25">
      <c r="A749" s="4"/>
      <c r="B749" s="4"/>
      <c r="C749" s="4"/>
      <c r="D749" s="4"/>
      <c r="E749" s="4"/>
      <c r="F749" s="5"/>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row>
    <row r="750" spans="1:72" ht="15.75" customHeight="1" x14ac:dyDescent="0.25">
      <c r="A750" s="4"/>
      <c r="B750" s="4"/>
      <c r="C750" s="4"/>
      <c r="D750" s="4"/>
      <c r="E750" s="4"/>
      <c r="F750" s="5"/>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row>
    <row r="751" spans="1:72" ht="15.75" customHeight="1" x14ac:dyDescent="0.25">
      <c r="A751" s="4"/>
      <c r="B751" s="4"/>
      <c r="C751" s="4"/>
      <c r="D751" s="4"/>
      <c r="E751" s="4"/>
      <c r="F751" s="5"/>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row>
    <row r="752" spans="1:72" ht="15.75" customHeight="1" x14ac:dyDescent="0.25">
      <c r="A752" s="4"/>
      <c r="B752" s="4"/>
      <c r="C752" s="4"/>
      <c r="D752" s="4"/>
      <c r="E752" s="4"/>
      <c r="F752" s="5"/>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row>
    <row r="753" spans="1:72" ht="15.75" customHeight="1" x14ac:dyDescent="0.25">
      <c r="A753" s="4"/>
      <c r="B753" s="4"/>
      <c r="C753" s="4"/>
      <c r="D753" s="4"/>
      <c r="E753" s="4"/>
      <c r="F753" s="5"/>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row>
    <row r="754" spans="1:72" ht="15.75" customHeight="1" x14ac:dyDescent="0.25">
      <c r="A754" s="4"/>
      <c r="B754" s="4"/>
      <c r="C754" s="4"/>
      <c r="D754" s="4"/>
      <c r="E754" s="4"/>
      <c r="F754" s="5"/>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row>
    <row r="755" spans="1:72" ht="15.75" customHeight="1" x14ac:dyDescent="0.25">
      <c r="A755" s="4"/>
      <c r="B755" s="4"/>
      <c r="C755" s="4"/>
      <c r="D755" s="4"/>
      <c r="E755" s="4"/>
      <c r="F755" s="5"/>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row>
    <row r="756" spans="1:72" ht="15.75" customHeight="1" x14ac:dyDescent="0.25">
      <c r="A756" s="4"/>
      <c r="B756" s="4"/>
      <c r="C756" s="4"/>
      <c r="D756" s="4"/>
      <c r="E756" s="4"/>
      <c r="F756" s="5"/>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row>
    <row r="757" spans="1:72" ht="15.75" customHeight="1" x14ac:dyDescent="0.25">
      <c r="A757" s="4"/>
      <c r="B757" s="4"/>
      <c r="C757" s="4"/>
      <c r="D757" s="4"/>
      <c r="E757" s="4"/>
      <c r="F757" s="5"/>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row>
    <row r="758" spans="1:72" ht="15.75" customHeight="1" x14ac:dyDescent="0.25">
      <c r="A758" s="4"/>
      <c r="B758" s="4"/>
      <c r="C758" s="4"/>
      <c r="D758" s="4"/>
      <c r="E758" s="4"/>
      <c r="F758" s="5"/>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row>
    <row r="759" spans="1:72" ht="15.75" customHeight="1" x14ac:dyDescent="0.25">
      <c r="A759" s="4"/>
      <c r="B759" s="4"/>
      <c r="C759" s="4"/>
      <c r="D759" s="4"/>
      <c r="E759" s="4"/>
      <c r="F759" s="5"/>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row>
    <row r="760" spans="1:72" ht="15.75" customHeight="1" x14ac:dyDescent="0.25">
      <c r="A760" s="4"/>
      <c r="B760" s="4"/>
      <c r="C760" s="4"/>
      <c r="D760" s="4"/>
      <c r="E760" s="4"/>
      <c r="F760" s="5"/>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row>
    <row r="761" spans="1:72" ht="15.75" customHeight="1" x14ac:dyDescent="0.25">
      <c r="A761" s="4"/>
      <c r="B761" s="4"/>
      <c r="C761" s="4"/>
      <c r="D761" s="4"/>
      <c r="E761" s="4"/>
      <c r="F761" s="5"/>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row>
    <row r="762" spans="1:72" ht="15.75" customHeight="1" x14ac:dyDescent="0.25">
      <c r="A762" s="4"/>
      <c r="B762" s="4"/>
      <c r="C762" s="4"/>
      <c r="D762" s="4"/>
      <c r="E762" s="4"/>
      <c r="F762" s="5"/>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row>
    <row r="763" spans="1:72" ht="15.75" customHeight="1" x14ac:dyDescent="0.25">
      <c r="A763" s="4"/>
      <c r="B763" s="4"/>
      <c r="C763" s="4"/>
      <c r="D763" s="4"/>
      <c r="E763" s="4"/>
      <c r="F763" s="5"/>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row>
    <row r="764" spans="1:72" ht="15.75" customHeight="1" x14ac:dyDescent="0.25">
      <c r="A764" s="4"/>
      <c r="B764" s="4"/>
      <c r="C764" s="4"/>
      <c r="D764" s="4"/>
      <c r="E764" s="4"/>
      <c r="F764" s="5"/>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row>
    <row r="765" spans="1:72" ht="15.75" customHeight="1" x14ac:dyDescent="0.25">
      <c r="A765" s="4"/>
      <c r="B765" s="4"/>
      <c r="C765" s="4"/>
      <c r="D765" s="4"/>
      <c r="E765" s="4"/>
      <c r="F765" s="5"/>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row>
    <row r="766" spans="1:72" ht="15.75" customHeight="1" x14ac:dyDescent="0.25">
      <c r="A766" s="4"/>
      <c r="B766" s="4"/>
      <c r="C766" s="4"/>
      <c r="D766" s="4"/>
      <c r="E766" s="4"/>
      <c r="F766" s="5"/>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row>
    <row r="767" spans="1:72" ht="15.75" customHeight="1" x14ac:dyDescent="0.25">
      <c r="A767" s="4"/>
      <c r="B767" s="4"/>
      <c r="C767" s="4"/>
      <c r="D767" s="4"/>
      <c r="E767" s="4"/>
      <c r="F767" s="5"/>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row>
    <row r="768" spans="1:72" ht="15.75" customHeight="1" x14ac:dyDescent="0.25">
      <c r="A768" s="4"/>
      <c r="B768" s="4"/>
      <c r="C768" s="4"/>
      <c r="D768" s="4"/>
      <c r="E768" s="4"/>
      <c r="F768" s="5"/>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row>
    <row r="769" spans="1:72" ht="15.75" customHeight="1" x14ac:dyDescent="0.25">
      <c r="A769" s="4"/>
      <c r="B769" s="4"/>
      <c r="C769" s="4"/>
      <c r="D769" s="4"/>
      <c r="E769" s="4"/>
      <c r="F769" s="5"/>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row>
    <row r="770" spans="1:72" ht="15.75" customHeight="1" x14ac:dyDescent="0.25">
      <c r="A770" s="4"/>
      <c r="B770" s="4"/>
      <c r="C770" s="4"/>
      <c r="D770" s="4"/>
      <c r="E770" s="4"/>
      <c r="F770" s="5"/>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row>
    <row r="771" spans="1:72" ht="15.75" customHeight="1" x14ac:dyDescent="0.25">
      <c r="A771" s="4"/>
      <c r="B771" s="4"/>
      <c r="C771" s="4"/>
      <c r="D771" s="4"/>
      <c r="E771" s="4"/>
      <c r="F771" s="5"/>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row>
    <row r="772" spans="1:72" ht="15.75" customHeight="1" x14ac:dyDescent="0.25">
      <c r="A772" s="4"/>
      <c r="B772" s="4"/>
      <c r="C772" s="4"/>
      <c r="D772" s="4"/>
      <c r="E772" s="4"/>
      <c r="F772" s="5"/>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row>
    <row r="773" spans="1:72" ht="15.75" customHeight="1" x14ac:dyDescent="0.25">
      <c r="A773" s="4"/>
      <c r="B773" s="4"/>
      <c r="C773" s="4"/>
      <c r="D773" s="4"/>
      <c r="E773" s="4"/>
      <c r="F773" s="5"/>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row>
    <row r="774" spans="1:72" ht="15.75" customHeight="1" x14ac:dyDescent="0.25">
      <c r="A774" s="4"/>
      <c r="B774" s="4"/>
      <c r="C774" s="4"/>
      <c r="D774" s="4"/>
      <c r="E774" s="4"/>
      <c r="F774" s="5"/>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row>
    <row r="775" spans="1:72" ht="15.75" customHeight="1" x14ac:dyDescent="0.25">
      <c r="A775" s="4"/>
      <c r="B775" s="4"/>
      <c r="C775" s="4"/>
      <c r="D775" s="4"/>
      <c r="E775" s="4"/>
      <c r="F775" s="5"/>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row>
    <row r="776" spans="1:72" ht="15.75" customHeight="1" x14ac:dyDescent="0.25">
      <c r="A776" s="4"/>
      <c r="B776" s="4"/>
      <c r="C776" s="4"/>
      <c r="D776" s="4"/>
      <c r="E776" s="4"/>
      <c r="F776" s="5"/>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row>
    <row r="777" spans="1:72" ht="15.75" customHeight="1" x14ac:dyDescent="0.25">
      <c r="A777" s="4"/>
      <c r="B777" s="4"/>
      <c r="C777" s="4"/>
      <c r="D777" s="4"/>
      <c r="E777" s="4"/>
      <c r="F777" s="5"/>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row>
    <row r="778" spans="1:72" ht="15.75" customHeight="1" x14ac:dyDescent="0.25">
      <c r="A778" s="4"/>
      <c r="B778" s="4"/>
      <c r="C778" s="4"/>
      <c r="D778" s="4"/>
      <c r="E778" s="4"/>
      <c r="F778" s="5"/>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row>
    <row r="779" spans="1:72" ht="15.75" customHeight="1" x14ac:dyDescent="0.25">
      <c r="A779" s="4"/>
      <c r="B779" s="4"/>
      <c r="C779" s="4"/>
      <c r="D779" s="4"/>
      <c r="E779" s="4"/>
      <c r="F779" s="5"/>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row>
    <row r="780" spans="1:72" ht="15.75" customHeight="1" x14ac:dyDescent="0.25">
      <c r="A780" s="4"/>
      <c r="B780" s="4"/>
      <c r="C780" s="4"/>
      <c r="D780" s="4"/>
      <c r="E780" s="4"/>
      <c r="F780" s="5"/>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row>
    <row r="781" spans="1:72" ht="15.75" customHeight="1" x14ac:dyDescent="0.25">
      <c r="A781" s="4"/>
      <c r="B781" s="4"/>
      <c r="C781" s="4"/>
      <c r="D781" s="4"/>
      <c r="E781" s="4"/>
      <c r="F781" s="5"/>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row>
    <row r="782" spans="1:72" ht="15.75" customHeight="1" x14ac:dyDescent="0.25">
      <c r="A782" s="4"/>
      <c r="B782" s="4"/>
      <c r="C782" s="4"/>
      <c r="D782" s="4"/>
      <c r="E782" s="4"/>
      <c r="F782" s="5"/>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row>
    <row r="783" spans="1:72" ht="15.75" customHeight="1" x14ac:dyDescent="0.25">
      <c r="A783" s="4"/>
      <c r="B783" s="4"/>
      <c r="C783" s="4"/>
      <c r="D783" s="4"/>
      <c r="E783" s="4"/>
      <c r="F783" s="5"/>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row>
    <row r="784" spans="1:72" ht="15.75" customHeight="1" x14ac:dyDescent="0.25">
      <c r="A784" s="4"/>
      <c r="B784" s="4"/>
      <c r="C784" s="4"/>
      <c r="D784" s="4"/>
      <c r="E784" s="4"/>
      <c r="F784" s="5"/>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row>
    <row r="785" spans="1:72" ht="15.75" customHeight="1" x14ac:dyDescent="0.25">
      <c r="A785" s="4"/>
      <c r="B785" s="4"/>
      <c r="C785" s="4"/>
      <c r="D785" s="4"/>
      <c r="E785" s="4"/>
      <c r="F785" s="5"/>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row>
    <row r="786" spans="1:72" ht="15.75" customHeight="1" x14ac:dyDescent="0.25">
      <c r="A786" s="4"/>
      <c r="B786" s="4"/>
      <c r="C786" s="4"/>
      <c r="D786" s="4"/>
      <c r="E786" s="4"/>
      <c r="F786" s="5"/>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row>
    <row r="787" spans="1:72" ht="15.75" customHeight="1" x14ac:dyDescent="0.25">
      <c r="A787" s="4"/>
      <c r="B787" s="4"/>
      <c r="C787" s="4"/>
      <c r="D787" s="4"/>
      <c r="E787" s="4"/>
      <c r="F787" s="5"/>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row>
    <row r="788" spans="1:72" ht="15.75" customHeight="1" x14ac:dyDescent="0.25">
      <c r="A788" s="4"/>
      <c r="B788" s="4"/>
      <c r="C788" s="4"/>
      <c r="D788" s="4"/>
      <c r="E788" s="4"/>
      <c r="F788" s="5"/>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row>
    <row r="789" spans="1:72" ht="15.75" customHeight="1" x14ac:dyDescent="0.25">
      <c r="A789" s="4"/>
      <c r="B789" s="4"/>
      <c r="C789" s="4"/>
      <c r="D789" s="4"/>
      <c r="E789" s="4"/>
      <c r="F789" s="5"/>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row>
    <row r="790" spans="1:72" ht="15.75" customHeight="1" x14ac:dyDescent="0.25">
      <c r="A790" s="4"/>
      <c r="B790" s="4"/>
      <c r="C790" s="4"/>
      <c r="D790" s="4"/>
      <c r="E790" s="4"/>
      <c r="F790" s="5"/>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row>
    <row r="791" spans="1:72" ht="15.75" customHeight="1" x14ac:dyDescent="0.25">
      <c r="A791" s="4"/>
      <c r="B791" s="4"/>
      <c r="C791" s="4"/>
      <c r="D791" s="4"/>
      <c r="E791" s="4"/>
      <c r="F791" s="5"/>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row>
    <row r="792" spans="1:72" ht="15.75" customHeight="1" x14ac:dyDescent="0.25">
      <c r="A792" s="4"/>
      <c r="B792" s="4"/>
      <c r="C792" s="4"/>
      <c r="D792" s="4"/>
      <c r="E792" s="4"/>
      <c r="F792" s="5"/>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row>
    <row r="793" spans="1:72" ht="15.75" customHeight="1" x14ac:dyDescent="0.25">
      <c r="A793" s="4"/>
      <c r="B793" s="4"/>
      <c r="C793" s="4"/>
      <c r="D793" s="4"/>
      <c r="E793" s="4"/>
      <c r="F793" s="5"/>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row>
    <row r="794" spans="1:72" ht="15.75" customHeight="1" x14ac:dyDescent="0.25">
      <c r="A794" s="4"/>
      <c r="B794" s="4"/>
      <c r="C794" s="4"/>
      <c r="D794" s="4"/>
      <c r="E794" s="4"/>
      <c r="F794" s="5"/>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row>
    <row r="795" spans="1:72" ht="15.75" customHeight="1" x14ac:dyDescent="0.25">
      <c r="A795" s="4"/>
      <c r="B795" s="4"/>
      <c r="C795" s="4"/>
      <c r="D795" s="4"/>
      <c r="E795" s="4"/>
      <c r="F795" s="5"/>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row>
    <row r="796" spans="1:72" ht="15.75" customHeight="1" x14ac:dyDescent="0.25">
      <c r="A796" s="4"/>
      <c r="B796" s="4"/>
      <c r="C796" s="4"/>
      <c r="D796" s="4"/>
      <c r="E796" s="4"/>
      <c r="F796" s="5"/>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row>
    <row r="797" spans="1:72" ht="15.75" customHeight="1" x14ac:dyDescent="0.25">
      <c r="A797" s="4"/>
      <c r="B797" s="4"/>
      <c r="C797" s="4"/>
      <c r="D797" s="4"/>
      <c r="E797" s="4"/>
      <c r="F797" s="5"/>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row>
    <row r="798" spans="1:72" ht="15.75" customHeight="1" x14ac:dyDescent="0.25">
      <c r="A798" s="4"/>
      <c r="B798" s="4"/>
      <c r="C798" s="4"/>
      <c r="D798" s="4"/>
      <c r="E798" s="4"/>
      <c r="F798" s="5"/>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row>
    <row r="799" spans="1:72" ht="15.75" customHeight="1" x14ac:dyDescent="0.25">
      <c r="A799" s="4"/>
      <c r="B799" s="4"/>
      <c r="C799" s="4"/>
      <c r="D799" s="4"/>
      <c r="E799" s="4"/>
      <c r="F799" s="5"/>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row>
    <row r="800" spans="1:72" ht="15.75" customHeight="1" x14ac:dyDescent="0.25">
      <c r="A800" s="4"/>
      <c r="B800" s="4"/>
      <c r="C800" s="4"/>
      <c r="D800" s="4"/>
      <c r="E800" s="4"/>
      <c r="F800" s="5"/>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row>
    <row r="801" spans="1:72" ht="15.75" customHeight="1" x14ac:dyDescent="0.25">
      <c r="A801" s="4"/>
      <c r="B801" s="4"/>
      <c r="C801" s="4"/>
      <c r="D801" s="4"/>
      <c r="E801" s="4"/>
      <c r="F801" s="5"/>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row>
    <row r="802" spans="1:72" ht="15.75" customHeight="1" x14ac:dyDescent="0.25">
      <c r="A802" s="4"/>
      <c r="B802" s="4"/>
      <c r="C802" s="4"/>
      <c r="D802" s="4"/>
      <c r="E802" s="4"/>
      <c r="F802" s="5"/>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row>
    <row r="803" spans="1:72" ht="15.75" customHeight="1" x14ac:dyDescent="0.25">
      <c r="A803" s="4"/>
      <c r="B803" s="4"/>
      <c r="C803" s="4"/>
      <c r="D803" s="4"/>
      <c r="E803" s="4"/>
      <c r="F803" s="5"/>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row>
    <row r="804" spans="1:72" ht="15.75" customHeight="1" x14ac:dyDescent="0.25">
      <c r="A804" s="4"/>
      <c r="B804" s="4"/>
      <c r="C804" s="4"/>
      <c r="D804" s="4"/>
      <c r="E804" s="4"/>
      <c r="F804" s="5"/>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row>
    <row r="805" spans="1:72" ht="15.75" customHeight="1" x14ac:dyDescent="0.25">
      <c r="A805" s="4"/>
      <c r="B805" s="4"/>
      <c r="C805" s="4"/>
      <c r="D805" s="4"/>
      <c r="E805" s="4"/>
      <c r="F805" s="5"/>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row>
    <row r="806" spans="1:72" ht="15.75" customHeight="1" x14ac:dyDescent="0.25">
      <c r="A806" s="4"/>
      <c r="B806" s="4"/>
      <c r="C806" s="4"/>
      <c r="D806" s="4"/>
      <c r="E806" s="4"/>
      <c r="F806" s="5"/>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row>
    <row r="807" spans="1:72" ht="15.75" customHeight="1" x14ac:dyDescent="0.25">
      <c r="A807" s="4"/>
      <c r="B807" s="4"/>
      <c r="C807" s="4"/>
      <c r="D807" s="4"/>
      <c r="E807" s="4"/>
      <c r="F807" s="5"/>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row>
    <row r="808" spans="1:72" ht="15.75" customHeight="1" x14ac:dyDescent="0.25">
      <c r="A808" s="4"/>
      <c r="B808" s="4"/>
      <c r="C808" s="4"/>
      <c r="D808" s="4"/>
      <c r="E808" s="4"/>
      <c r="F808" s="5"/>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row>
    <row r="809" spans="1:72" ht="15.75" customHeight="1" x14ac:dyDescent="0.25">
      <c r="A809" s="4"/>
      <c r="B809" s="4"/>
      <c r="C809" s="4"/>
      <c r="D809" s="4"/>
      <c r="E809" s="4"/>
      <c r="F809" s="5"/>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row>
    <row r="810" spans="1:72" ht="15.75" customHeight="1" x14ac:dyDescent="0.25">
      <c r="A810" s="4"/>
      <c r="B810" s="4"/>
      <c r="C810" s="4"/>
      <c r="D810" s="4"/>
      <c r="E810" s="4"/>
      <c r="F810" s="5"/>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row>
    <row r="811" spans="1:72" ht="15.75" customHeight="1" x14ac:dyDescent="0.25">
      <c r="A811" s="4"/>
      <c r="B811" s="4"/>
      <c r="C811" s="4"/>
      <c r="D811" s="4"/>
      <c r="E811" s="4"/>
      <c r="F811" s="5"/>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row>
    <row r="812" spans="1:72" ht="15.75" customHeight="1" x14ac:dyDescent="0.25">
      <c r="A812" s="4"/>
      <c r="B812" s="4"/>
      <c r="C812" s="4"/>
      <c r="D812" s="4"/>
      <c r="E812" s="4"/>
      <c r="F812" s="5"/>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row>
    <row r="813" spans="1:72" ht="15.75" customHeight="1" x14ac:dyDescent="0.25">
      <c r="A813" s="4"/>
      <c r="B813" s="4"/>
      <c r="C813" s="4"/>
      <c r="D813" s="4"/>
      <c r="E813" s="4"/>
      <c r="F813" s="5"/>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row>
    <row r="814" spans="1:72" ht="15.75" customHeight="1" x14ac:dyDescent="0.25">
      <c r="A814" s="4"/>
      <c r="B814" s="4"/>
      <c r="C814" s="4"/>
      <c r="D814" s="4"/>
      <c r="E814" s="4"/>
      <c r="F814" s="5"/>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row>
    <row r="815" spans="1:72" ht="15.75" customHeight="1" x14ac:dyDescent="0.25">
      <c r="A815" s="4"/>
      <c r="B815" s="4"/>
      <c r="C815" s="4"/>
      <c r="D815" s="4"/>
      <c r="E815" s="4"/>
      <c r="F815" s="5"/>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row>
    <row r="816" spans="1:72" ht="15.75" customHeight="1" x14ac:dyDescent="0.25">
      <c r="A816" s="4"/>
      <c r="B816" s="4"/>
      <c r="C816" s="4"/>
      <c r="D816" s="4"/>
      <c r="E816" s="4"/>
      <c r="F816" s="5"/>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row>
    <row r="817" spans="1:72" ht="15.75" customHeight="1" x14ac:dyDescent="0.25">
      <c r="A817" s="4"/>
      <c r="B817" s="4"/>
      <c r="C817" s="4"/>
      <c r="D817" s="4"/>
      <c r="E817" s="4"/>
      <c r="F817" s="5"/>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row>
    <row r="818" spans="1:72" ht="15.75" customHeight="1" x14ac:dyDescent="0.25">
      <c r="A818" s="4"/>
      <c r="B818" s="4"/>
      <c r="C818" s="4"/>
      <c r="D818" s="4"/>
      <c r="E818" s="4"/>
      <c r="F818" s="5"/>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row>
    <row r="819" spans="1:72" ht="15.75" customHeight="1" x14ac:dyDescent="0.25">
      <c r="A819" s="4"/>
      <c r="B819" s="4"/>
      <c r="C819" s="4"/>
      <c r="D819" s="4"/>
      <c r="E819" s="4"/>
      <c r="F819" s="5"/>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row>
    <row r="820" spans="1:72" ht="15.75" customHeight="1" x14ac:dyDescent="0.25">
      <c r="A820" s="4"/>
      <c r="B820" s="4"/>
      <c r="C820" s="4"/>
      <c r="D820" s="4"/>
      <c r="E820" s="4"/>
      <c r="F820" s="5"/>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row>
    <row r="821" spans="1:72" ht="15.75" customHeight="1" x14ac:dyDescent="0.25">
      <c r="A821" s="4"/>
      <c r="B821" s="4"/>
      <c r="C821" s="4"/>
      <c r="D821" s="4"/>
      <c r="E821" s="4"/>
      <c r="F821" s="5"/>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row>
    <row r="822" spans="1:72" ht="15.75" customHeight="1" x14ac:dyDescent="0.25">
      <c r="A822" s="4"/>
      <c r="B822" s="4"/>
      <c r="C822" s="4"/>
      <c r="D822" s="4"/>
      <c r="E822" s="4"/>
      <c r="F822" s="5"/>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row>
    <row r="823" spans="1:72" ht="15.75" customHeight="1" x14ac:dyDescent="0.25">
      <c r="A823" s="4"/>
      <c r="B823" s="4"/>
      <c r="C823" s="4"/>
      <c r="D823" s="4"/>
      <c r="E823" s="4"/>
      <c r="F823" s="5"/>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row>
    <row r="824" spans="1:72" ht="15.75" customHeight="1" x14ac:dyDescent="0.25">
      <c r="A824" s="4"/>
      <c r="B824" s="4"/>
      <c r="C824" s="4"/>
      <c r="D824" s="4"/>
      <c r="E824" s="4"/>
      <c r="F824" s="5"/>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row>
    <row r="825" spans="1:72" ht="15.75" customHeight="1" x14ac:dyDescent="0.25">
      <c r="A825" s="4"/>
      <c r="B825" s="4"/>
      <c r="C825" s="4"/>
      <c r="D825" s="4"/>
      <c r="E825" s="4"/>
      <c r="F825" s="5"/>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row>
    <row r="826" spans="1:72" ht="15.75" customHeight="1" x14ac:dyDescent="0.25">
      <c r="A826" s="4"/>
      <c r="B826" s="4"/>
      <c r="C826" s="4"/>
      <c r="D826" s="4"/>
      <c r="E826" s="4"/>
      <c r="F826" s="5"/>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row>
    <row r="827" spans="1:72" ht="15.75" customHeight="1" x14ac:dyDescent="0.25">
      <c r="A827" s="4"/>
      <c r="B827" s="4"/>
      <c r="C827" s="4"/>
      <c r="D827" s="4"/>
      <c r="E827" s="4"/>
      <c r="F827" s="5"/>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row>
    <row r="828" spans="1:72" ht="15.75" customHeight="1" x14ac:dyDescent="0.25">
      <c r="A828" s="4"/>
      <c r="B828" s="4"/>
      <c r="C828" s="4"/>
      <c r="D828" s="4"/>
      <c r="E828" s="4"/>
      <c r="F828" s="5"/>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row>
    <row r="829" spans="1:72" ht="15.75" customHeight="1" x14ac:dyDescent="0.25">
      <c r="A829" s="4"/>
      <c r="B829" s="4"/>
      <c r="C829" s="4"/>
      <c r="D829" s="4"/>
      <c r="E829" s="4"/>
      <c r="F829" s="5"/>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row>
    <row r="830" spans="1:72" ht="15.75" customHeight="1" x14ac:dyDescent="0.25">
      <c r="A830" s="4"/>
      <c r="B830" s="4"/>
      <c r="C830" s="4"/>
      <c r="D830" s="4"/>
      <c r="E830" s="4"/>
      <c r="F830" s="5"/>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row>
    <row r="831" spans="1:72" ht="15.75" customHeight="1" x14ac:dyDescent="0.25">
      <c r="A831" s="4"/>
      <c r="B831" s="4"/>
      <c r="C831" s="4"/>
      <c r="D831" s="4"/>
      <c r="E831" s="4"/>
      <c r="F831" s="5"/>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row>
    <row r="832" spans="1:72" ht="15.75" customHeight="1" x14ac:dyDescent="0.25">
      <c r="A832" s="4"/>
      <c r="B832" s="4"/>
      <c r="C832" s="4"/>
      <c r="D832" s="4"/>
      <c r="E832" s="4"/>
      <c r="F832" s="5"/>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row>
    <row r="833" spans="1:72" ht="15.75" customHeight="1" x14ac:dyDescent="0.25">
      <c r="A833" s="4"/>
      <c r="B833" s="4"/>
      <c r="C833" s="4"/>
      <c r="D833" s="4"/>
      <c r="E833" s="4"/>
      <c r="F833" s="5"/>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row>
    <row r="834" spans="1:72" ht="15.75" customHeight="1" x14ac:dyDescent="0.25">
      <c r="A834" s="4"/>
      <c r="B834" s="4"/>
      <c r="C834" s="4"/>
      <c r="D834" s="4"/>
      <c r="E834" s="4"/>
      <c r="F834" s="5"/>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row>
    <row r="835" spans="1:72" ht="15.75" customHeight="1" x14ac:dyDescent="0.25">
      <c r="A835" s="4"/>
      <c r="B835" s="4"/>
      <c r="C835" s="4"/>
      <c r="D835" s="4"/>
      <c r="E835" s="4"/>
      <c r="F835" s="5"/>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row>
    <row r="836" spans="1:72" ht="15.75" customHeight="1" x14ac:dyDescent="0.25">
      <c r="A836" s="4"/>
      <c r="B836" s="4"/>
      <c r="C836" s="4"/>
      <c r="D836" s="4"/>
      <c r="E836" s="4"/>
      <c r="F836" s="5"/>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row>
    <row r="837" spans="1:72" ht="15.75" customHeight="1" x14ac:dyDescent="0.25">
      <c r="A837" s="4"/>
      <c r="B837" s="4"/>
      <c r="C837" s="4"/>
      <c r="D837" s="4"/>
      <c r="E837" s="4"/>
      <c r="F837" s="5"/>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row>
    <row r="838" spans="1:72" ht="15.75" customHeight="1" x14ac:dyDescent="0.25">
      <c r="A838" s="4"/>
      <c r="B838" s="4"/>
      <c r="C838" s="4"/>
      <c r="D838" s="4"/>
      <c r="E838" s="4"/>
      <c r="F838" s="5"/>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row>
    <row r="839" spans="1:72" ht="15.75" customHeight="1" x14ac:dyDescent="0.25">
      <c r="A839" s="4"/>
      <c r="B839" s="4"/>
      <c r="C839" s="4"/>
      <c r="D839" s="4"/>
      <c r="E839" s="4"/>
      <c r="F839" s="5"/>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row>
    <row r="840" spans="1:72" ht="15.75" customHeight="1" x14ac:dyDescent="0.25">
      <c r="A840" s="4"/>
      <c r="B840" s="4"/>
      <c r="C840" s="4"/>
      <c r="D840" s="4"/>
      <c r="E840" s="4"/>
      <c r="F840" s="5"/>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row>
    <row r="841" spans="1:72" ht="15.75" customHeight="1" x14ac:dyDescent="0.25">
      <c r="A841" s="4"/>
      <c r="B841" s="4"/>
      <c r="C841" s="4"/>
      <c r="D841" s="4"/>
      <c r="E841" s="4"/>
      <c r="F841" s="5"/>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row>
    <row r="842" spans="1:72" ht="15.75" customHeight="1" x14ac:dyDescent="0.25">
      <c r="A842" s="4"/>
      <c r="B842" s="4"/>
      <c r="C842" s="4"/>
      <c r="D842" s="4"/>
      <c r="E842" s="4"/>
      <c r="F842" s="5"/>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row>
    <row r="843" spans="1:72" ht="15.75" customHeight="1" x14ac:dyDescent="0.25">
      <c r="A843" s="4"/>
      <c r="B843" s="4"/>
      <c r="C843" s="4"/>
      <c r="D843" s="4"/>
      <c r="E843" s="4"/>
      <c r="F843" s="5"/>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row>
    <row r="844" spans="1:72" ht="15.75" customHeight="1" x14ac:dyDescent="0.25">
      <c r="A844" s="4"/>
      <c r="B844" s="4"/>
      <c r="C844" s="4"/>
      <c r="D844" s="4"/>
      <c r="E844" s="4"/>
      <c r="F844" s="5"/>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row>
    <row r="845" spans="1:72" ht="15.75" customHeight="1" x14ac:dyDescent="0.25">
      <c r="A845" s="4"/>
      <c r="B845" s="4"/>
      <c r="C845" s="4"/>
      <c r="D845" s="4"/>
      <c r="E845" s="4"/>
      <c r="F845" s="5"/>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row>
    <row r="846" spans="1:72" ht="15.75" customHeight="1" x14ac:dyDescent="0.25">
      <c r="A846" s="4"/>
      <c r="B846" s="4"/>
      <c r="C846" s="4"/>
      <c r="D846" s="4"/>
      <c r="E846" s="4"/>
      <c r="F846" s="5"/>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row>
    <row r="847" spans="1:72" ht="15.75" customHeight="1" x14ac:dyDescent="0.25">
      <c r="A847" s="4"/>
      <c r="B847" s="4"/>
      <c r="C847" s="4"/>
      <c r="D847" s="4"/>
      <c r="E847" s="4"/>
      <c r="F847" s="5"/>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row>
    <row r="848" spans="1:72" ht="15.75" customHeight="1" x14ac:dyDescent="0.25">
      <c r="A848" s="4"/>
      <c r="B848" s="4"/>
      <c r="C848" s="4"/>
      <c r="D848" s="4"/>
      <c r="E848" s="4"/>
      <c r="F848" s="5"/>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row>
    <row r="849" spans="1:72" ht="15.75" customHeight="1" x14ac:dyDescent="0.25">
      <c r="A849" s="4"/>
      <c r="B849" s="4"/>
      <c r="C849" s="4"/>
      <c r="D849" s="4"/>
      <c r="E849" s="4"/>
      <c r="F849" s="5"/>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row>
    <row r="850" spans="1:72" ht="15.75" customHeight="1" x14ac:dyDescent="0.25">
      <c r="A850" s="4"/>
      <c r="B850" s="4"/>
      <c r="C850" s="4"/>
      <c r="D850" s="4"/>
      <c r="E850" s="4"/>
      <c r="F850" s="5"/>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row>
    <row r="851" spans="1:72" ht="15.75" customHeight="1" x14ac:dyDescent="0.25">
      <c r="A851" s="4"/>
      <c r="B851" s="4"/>
      <c r="C851" s="4"/>
      <c r="D851" s="4"/>
      <c r="E851" s="4"/>
      <c r="F851" s="5"/>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row>
    <row r="852" spans="1:72" ht="15.75" customHeight="1" x14ac:dyDescent="0.25">
      <c r="A852" s="4"/>
      <c r="B852" s="4"/>
      <c r="C852" s="4"/>
      <c r="D852" s="4"/>
      <c r="E852" s="4"/>
      <c r="F852" s="5"/>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row>
    <row r="853" spans="1:72" ht="15.75" customHeight="1" x14ac:dyDescent="0.25">
      <c r="A853" s="4"/>
      <c r="B853" s="4"/>
      <c r="C853" s="4"/>
      <c r="D853" s="4"/>
      <c r="E853" s="4"/>
      <c r="F853" s="5"/>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row>
    <row r="854" spans="1:72" ht="15.75" customHeight="1" x14ac:dyDescent="0.25">
      <c r="A854" s="4"/>
      <c r="B854" s="4"/>
      <c r="C854" s="4"/>
      <c r="D854" s="4"/>
      <c r="E854" s="4"/>
      <c r="F854" s="5"/>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row>
    <row r="855" spans="1:72" ht="15.75" customHeight="1" x14ac:dyDescent="0.25">
      <c r="A855" s="4"/>
      <c r="B855" s="4"/>
      <c r="C855" s="4"/>
      <c r="D855" s="4"/>
      <c r="E855" s="4"/>
      <c r="F855" s="5"/>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row>
    <row r="856" spans="1:72" ht="15.75" customHeight="1" x14ac:dyDescent="0.25">
      <c r="A856" s="4"/>
      <c r="B856" s="4"/>
      <c r="C856" s="4"/>
      <c r="D856" s="4"/>
      <c r="E856" s="4"/>
      <c r="F856" s="5"/>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row>
    <row r="857" spans="1:72" ht="15.75" customHeight="1" x14ac:dyDescent="0.25">
      <c r="A857" s="4"/>
      <c r="B857" s="4"/>
      <c r="C857" s="4"/>
      <c r="D857" s="4"/>
      <c r="E857" s="4"/>
      <c r="F857" s="5"/>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row>
    <row r="858" spans="1:72" ht="15.75" customHeight="1" x14ac:dyDescent="0.25">
      <c r="A858" s="4"/>
      <c r="B858" s="4"/>
      <c r="C858" s="4"/>
      <c r="D858" s="4"/>
      <c r="E858" s="4"/>
      <c r="F858" s="5"/>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row>
    <row r="859" spans="1:72" ht="15.75" customHeight="1" x14ac:dyDescent="0.25">
      <c r="A859" s="4"/>
      <c r="B859" s="4"/>
      <c r="C859" s="4"/>
      <c r="D859" s="4"/>
      <c r="E859" s="4"/>
      <c r="F859" s="5"/>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row>
    <row r="860" spans="1:72" ht="15.75" customHeight="1" x14ac:dyDescent="0.25">
      <c r="A860" s="4"/>
      <c r="B860" s="4"/>
      <c r="C860" s="4"/>
      <c r="D860" s="4"/>
      <c r="E860" s="4"/>
      <c r="F860" s="5"/>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row>
    <row r="861" spans="1:72" ht="15.75" customHeight="1" x14ac:dyDescent="0.25">
      <c r="A861" s="4"/>
      <c r="B861" s="4"/>
      <c r="C861" s="4"/>
      <c r="D861" s="4"/>
      <c r="E861" s="4"/>
      <c r="F861" s="5"/>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row>
    <row r="862" spans="1:72" ht="15.75" customHeight="1" x14ac:dyDescent="0.25">
      <c r="A862" s="4"/>
      <c r="B862" s="4"/>
      <c r="C862" s="4"/>
      <c r="D862" s="4"/>
      <c r="E862" s="4"/>
      <c r="F862" s="5"/>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row>
    <row r="863" spans="1:72" ht="15.75" customHeight="1" x14ac:dyDescent="0.25">
      <c r="A863" s="4"/>
      <c r="B863" s="4"/>
      <c r="C863" s="4"/>
      <c r="D863" s="4"/>
      <c r="E863" s="4"/>
      <c r="F863" s="5"/>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row>
    <row r="864" spans="1:72" ht="15.75" customHeight="1" x14ac:dyDescent="0.25">
      <c r="A864" s="4"/>
      <c r="B864" s="4"/>
      <c r="C864" s="4"/>
      <c r="D864" s="4"/>
      <c r="E864" s="4"/>
      <c r="F864" s="5"/>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row>
    <row r="865" spans="1:72" ht="15.75" customHeight="1" x14ac:dyDescent="0.25">
      <c r="A865" s="4"/>
      <c r="B865" s="4"/>
      <c r="C865" s="4"/>
      <c r="D865" s="4"/>
      <c r="E865" s="4"/>
      <c r="F865" s="5"/>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row>
    <row r="866" spans="1:72" ht="15.75" customHeight="1" x14ac:dyDescent="0.25">
      <c r="A866" s="4"/>
      <c r="B866" s="4"/>
      <c r="C866" s="4"/>
      <c r="D866" s="4"/>
      <c r="E866" s="4"/>
      <c r="F866" s="5"/>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row>
    <row r="867" spans="1:72" ht="15.75" customHeight="1" x14ac:dyDescent="0.25">
      <c r="A867" s="4"/>
      <c r="B867" s="4"/>
      <c r="C867" s="4"/>
      <c r="D867" s="4"/>
      <c r="E867" s="4"/>
      <c r="F867" s="5"/>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row>
    <row r="868" spans="1:72" ht="15.75" customHeight="1" x14ac:dyDescent="0.25">
      <c r="A868" s="4"/>
      <c r="B868" s="4"/>
      <c r="C868" s="4"/>
      <c r="D868" s="4"/>
      <c r="E868" s="4"/>
      <c r="F868" s="5"/>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row>
    <row r="869" spans="1:72" ht="15.75" customHeight="1" x14ac:dyDescent="0.25">
      <c r="A869" s="4"/>
      <c r="B869" s="4"/>
      <c r="C869" s="4"/>
      <c r="D869" s="4"/>
      <c r="E869" s="4"/>
      <c r="F869" s="5"/>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row>
    <row r="870" spans="1:72" ht="15.75" customHeight="1" x14ac:dyDescent="0.25">
      <c r="A870" s="4"/>
      <c r="B870" s="4"/>
      <c r="C870" s="4"/>
      <c r="D870" s="4"/>
      <c r="E870" s="4"/>
      <c r="F870" s="5"/>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row>
    <row r="871" spans="1:72" ht="15.75" customHeight="1" x14ac:dyDescent="0.25">
      <c r="A871" s="4"/>
      <c r="B871" s="4"/>
      <c r="C871" s="4"/>
      <c r="D871" s="4"/>
      <c r="E871" s="4"/>
      <c r="F871" s="5"/>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row>
    <row r="872" spans="1:72" ht="15.75" customHeight="1" x14ac:dyDescent="0.25">
      <c r="A872" s="4"/>
      <c r="B872" s="4"/>
      <c r="C872" s="4"/>
      <c r="D872" s="4"/>
      <c r="E872" s="4"/>
      <c r="F872" s="5"/>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row>
    <row r="873" spans="1:72" ht="15.75" customHeight="1" x14ac:dyDescent="0.25">
      <c r="A873" s="4"/>
      <c r="B873" s="4"/>
      <c r="C873" s="4"/>
      <c r="D873" s="4"/>
      <c r="E873" s="4"/>
      <c r="F873" s="5"/>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row>
    <row r="874" spans="1:72" ht="15.75" customHeight="1" x14ac:dyDescent="0.25">
      <c r="A874" s="4"/>
      <c r="B874" s="4"/>
      <c r="C874" s="4"/>
      <c r="D874" s="4"/>
      <c r="E874" s="4"/>
      <c r="F874" s="5"/>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row>
    <row r="875" spans="1:72" ht="15.75" customHeight="1" x14ac:dyDescent="0.25">
      <c r="A875" s="4"/>
      <c r="B875" s="4"/>
      <c r="C875" s="4"/>
      <c r="D875" s="4"/>
      <c r="E875" s="4"/>
      <c r="F875" s="5"/>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row>
    <row r="876" spans="1:72" ht="15.75" customHeight="1" x14ac:dyDescent="0.25">
      <c r="A876" s="4"/>
      <c r="B876" s="4"/>
      <c r="C876" s="4"/>
      <c r="D876" s="4"/>
      <c r="E876" s="4"/>
      <c r="F876" s="5"/>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row>
    <row r="877" spans="1:72" ht="15.75" customHeight="1" x14ac:dyDescent="0.25">
      <c r="A877" s="4"/>
      <c r="B877" s="4"/>
      <c r="C877" s="4"/>
      <c r="D877" s="4"/>
      <c r="E877" s="4"/>
      <c r="F877" s="5"/>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row>
    <row r="878" spans="1:72" ht="15.75" customHeight="1" x14ac:dyDescent="0.25">
      <c r="A878" s="4"/>
      <c r="B878" s="4"/>
      <c r="C878" s="4"/>
      <c r="D878" s="4"/>
      <c r="E878" s="4"/>
      <c r="F878" s="5"/>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row>
    <row r="879" spans="1:72" ht="15.75" customHeight="1" x14ac:dyDescent="0.25">
      <c r="A879" s="4"/>
      <c r="B879" s="4"/>
      <c r="C879" s="4"/>
      <c r="D879" s="4"/>
      <c r="E879" s="4"/>
      <c r="F879" s="5"/>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row>
    <row r="880" spans="1:72" ht="15.75" customHeight="1" x14ac:dyDescent="0.25">
      <c r="A880" s="4"/>
      <c r="B880" s="4"/>
      <c r="C880" s="4"/>
      <c r="D880" s="4"/>
      <c r="E880" s="4"/>
      <c r="F880" s="5"/>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row>
    <row r="881" spans="1:72" ht="15.75" customHeight="1" x14ac:dyDescent="0.25">
      <c r="A881" s="4"/>
      <c r="B881" s="4"/>
      <c r="C881" s="4"/>
      <c r="D881" s="4"/>
      <c r="E881" s="4"/>
      <c r="F881" s="5"/>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row>
    <row r="882" spans="1:72" ht="15.75" customHeight="1" x14ac:dyDescent="0.25">
      <c r="A882" s="4"/>
      <c r="B882" s="4"/>
      <c r="C882" s="4"/>
      <c r="D882" s="4"/>
      <c r="E882" s="4"/>
      <c r="F882" s="5"/>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row>
    <row r="883" spans="1:72" ht="15.75" customHeight="1" x14ac:dyDescent="0.25">
      <c r="A883" s="4"/>
      <c r="B883" s="4"/>
      <c r="C883" s="4"/>
      <c r="D883" s="4"/>
      <c r="E883" s="4"/>
      <c r="F883" s="5"/>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row>
    <row r="884" spans="1:72" ht="15.75" customHeight="1" x14ac:dyDescent="0.25">
      <c r="A884" s="4"/>
      <c r="B884" s="4"/>
      <c r="C884" s="4"/>
      <c r="D884" s="4"/>
      <c r="E884" s="4"/>
      <c r="F884" s="5"/>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row>
    <row r="885" spans="1:72" ht="15.75" customHeight="1" x14ac:dyDescent="0.25">
      <c r="A885" s="4"/>
      <c r="B885" s="4"/>
      <c r="C885" s="4"/>
      <c r="D885" s="4"/>
      <c r="E885" s="4"/>
      <c r="F885" s="5"/>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row>
    <row r="886" spans="1:72" ht="15.75" customHeight="1" x14ac:dyDescent="0.25">
      <c r="A886" s="4"/>
      <c r="B886" s="4"/>
      <c r="C886" s="4"/>
      <c r="D886" s="4"/>
      <c r="E886" s="4"/>
      <c r="F886" s="5"/>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row>
    <row r="887" spans="1:72" ht="15.75" customHeight="1" x14ac:dyDescent="0.25">
      <c r="A887" s="4"/>
      <c r="B887" s="4"/>
      <c r="C887" s="4"/>
      <c r="D887" s="4"/>
      <c r="E887" s="4"/>
      <c r="F887" s="5"/>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row>
    <row r="888" spans="1:72" ht="15.75" customHeight="1" x14ac:dyDescent="0.25">
      <c r="A888" s="4"/>
      <c r="B888" s="4"/>
      <c r="C888" s="4"/>
      <c r="D888" s="4"/>
      <c r="E888" s="4"/>
      <c r="F888" s="5"/>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row>
    <row r="889" spans="1:72" ht="15.75" customHeight="1" x14ac:dyDescent="0.25">
      <c r="A889" s="4"/>
      <c r="B889" s="4"/>
      <c r="C889" s="4"/>
      <c r="D889" s="4"/>
      <c r="E889" s="4"/>
      <c r="F889" s="5"/>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row>
    <row r="890" spans="1:72" ht="15.75" customHeight="1" x14ac:dyDescent="0.25">
      <c r="A890" s="4"/>
      <c r="B890" s="4"/>
      <c r="C890" s="4"/>
      <c r="D890" s="4"/>
      <c r="E890" s="4"/>
      <c r="F890" s="5"/>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row>
    <row r="891" spans="1:72" ht="15.75" customHeight="1" x14ac:dyDescent="0.25">
      <c r="A891" s="4"/>
      <c r="B891" s="4"/>
      <c r="C891" s="4"/>
      <c r="D891" s="4"/>
      <c r="E891" s="4"/>
      <c r="F891" s="5"/>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row>
    <row r="892" spans="1:72" ht="15.75" customHeight="1" x14ac:dyDescent="0.25">
      <c r="A892" s="4"/>
      <c r="B892" s="4"/>
      <c r="C892" s="4"/>
      <c r="D892" s="4"/>
      <c r="E892" s="4"/>
      <c r="F892" s="5"/>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row>
    <row r="893" spans="1:72" ht="15.75" customHeight="1" x14ac:dyDescent="0.25">
      <c r="A893" s="4"/>
      <c r="B893" s="4"/>
      <c r="C893" s="4"/>
      <c r="D893" s="4"/>
      <c r="E893" s="4"/>
      <c r="F893" s="5"/>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row>
    <row r="894" spans="1:72" ht="15.75" customHeight="1" x14ac:dyDescent="0.25">
      <c r="A894" s="4"/>
      <c r="B894" s="4"/>
      <c r="C894" s="4"/>
      <c r="D894" s="4"/>
      <c r="E894" s="4"/>
      <c r="F894" s="5"/>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row>
    <row r="895" spans="1:72" ht="15.75" customHeight="1" x14ac:dyDescent="0.25">
      <c r="A895" s="4"/>
      <c r="B895" s="4"/>
      <c r="C895" s="4"/>
      <c r="D895" s="4"/>
      <c r="E895" s="4"/>
      <c r="F895" s="5"/>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row>
    <row r="896" spans="1:72" ht="15.75" customHeight="1" x14ac:dyDescent="0.25">
      <c r="A896" s="4"/>
      <c r="B896" s="4"/>
      <c r="C896" s="4"/>
      <c r="D896" s="4"/>
      <c r="E896" s="4"/>
      <c r="F896" s="5"/>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row>
    <row r="897" spans="1:72" ht="15.75" customHeight="1" x14ac:dyDescent="0.25">
      <c r="A897" s="4"/>
      <c r="B897" s="4"/>
      <c r="C897" s="4"/>
      <c r="D897" s="4"/>
      <c r="E897" s="4"/>
      <c r="F897" s="5"/>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row>
    <row r="898" spans="1:72" ht="15.75" customHeight="1" x14ac:dyDescent="0.25">
      <c r="A898" s="4"/>
      <c r="B898" s="4"/>
      <c r="C898" s="4"/>
      <c r="D898" s="4"/>
      <c r="E898" s="4"/>
      <c r="F898" s="5"/>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row>
    <row r="899" spans="1:72" ht="15.75" customHeight="1" x14ac:dyDescent="0.25">
      <c r="A899" s="4"/>
      <c r="B899" s="4"/>
      <c r="C899" s="4"/>
      <c r="D899" s="4"/>
      <c r="E899" s="4"/>
      <c r="F899" s="5"/>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row>
    <row r="900" spans="1:72" ht="15.75" customHeight="1" x14ac:dyDescent="0.25">
      <c r="A900" s="4"/>
      <c r="B900" s="4"/>
      <c r="C900" s="4"/>
      <c r="D900" s="4"/>
      <c r="E900" s="4"/>
      <c r="F900" s="5"/>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row>
    <row r="901" spans="1:72" ht="15.75" customHeight="1" x14ac:dyDescent="0.25">
      <c r="A901" s="4"/>
      <c r="B901" s="4"/>
      <c r="C901" s="4"/>
      <c r="D901" s="4"/>
      <c r="E901" s="4"/>
      <c r="F901" s="5"/>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row>
    <row r="902" spans="1:72" ht="15.75" customHeight="1" x14ac:dyDescent="0.25">
      <c r="A902" s="4"/>
      <c r="B902" s="4"/>
      <c r="C902" s="4"/>
      <c r="D902" s="4"/>
      <c r="E902" s="4"/>
      <c r="F902" s="5"/>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row>
    <row r="903" spans="1:72" ht="15.75" customHeight="1" x14ac:dyDescent="0.25">
      <c r="A903" s="4"/>
      <c r="B903" s="4"/>
      <c r="C903" s="4"/>
      <c r="D903" s="4"/>
      <c r="E903" s="4"/>
      <c r="F903" s="5"/>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row>
    <row r="904" spans="1:72" ht="15.75" customHeight="1" x14ac:dyDescent="0.25">
      <c r="A904" s="4"/>
      <c r="B904" s="4"/>
      <c r="C904" s="4"/>
      <c r="D904" s="4"/>
      <c r="E904" s="4"/>
      <c r="F904" s="5"/>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row>
    <row r="905" spans="1:72" ht="15.75" customHeight="1" x14ac:dyDescent="0.25">
      <c r="A905" s="4"/>
      <c r="B905" s="4"/>
      <c r="C905" s="4"/>
      <c r="D905" s="4"/>
      <c r="E905" s="4"/>
      <c r="F905" s="5"/>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row>
    <row r="906" spans="1:72" ht="15.75" customHeight="1" x14ac:dyDescent="0.25">
      <c r="A906" s="4"/>
      <c r="B906" s="4"/>
      <c r="C906" s="4"/>
      <c r="D906" s="4"/>
      <c r="E906" s="4"/>
      <c r="F906" s="5"/>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row>
    <row r="907" spans="1:72" ht="15.75" customHeight="1" x14ac:dyDescent="0.25">
      <c r="A907" s="4"/>
      <c r="B907" s="4"/>
      <c r="C907" s="4"/>
      <c r="D907" s="4"/>
      <c r="E907" s="4"/>
      <c r="F907" s="5"/>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row>
    <row r="908" spans="1:72" ht="15.75" customHeight="1" x14ac:dyDescent="0.25">
      <c r="A908" s="4"/>
      <c r="B908" s="4"/>
      <c r="C908" s="4"/>
      <c r="D908" s="4"/>
      <c r="E908" s="4"/>
      <c r="F908" s="5"/>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row>
    <row r="909" spans="1:72" ht="15.75" customHeight="1" x14ac:dyDescent="0.25">
      <c r="A909" s="4"/>
      <c r="B909" s="4"/>
      <c r="C909" s="4"/>
      <c r="D909" s="4"/>
      <c r="E909" s="4"/>
      <c r="F909" s="5"/>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row>
    <row r="910" spans="1:72" ht="15.75" customHeight="1" x14ac:dyDescent="0.25">
      <c r="A910" s="4"/>
      <c r="B910" s="4"/>
      <c r="C910" s="4"/>
      <c r="D910" s="4"/>
      <c r="E910" s="4"/>
      <c r="F910" s="5"/>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row>
    <row r="911" spans="1:72" ht="15.75" customHeight="1" x14ac:dyDescent="0.25">
      <c r="A911" s="4"/>
      <c r="B911" s="4"/>
      <c r="C911" s="4"/>
      <c r="D911" s="4"/>
      <c r="E911" s="4"/>
      <c r="F911" s="5"/>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row>
    <row r="912" spans="1:72" ht="15.75" customHeight="1" x14ac:dyDescent="0.25">
      <c r="A912" s="4"/>
      <c r="B912" s="4"/>
      <c r="C912" s="4"/>
      <c r="D912" s="4"/>
      <c r="E912" s="4"/>
      <c r="F912" s="5"/>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row>
    <row r="913" spans="1:72" ht="15.75" customHeight="1" x14ac:dyDescent="0.25">
      <c r="A913" s="4"/>
      <c r="B913" s="4"/>
      <c r="C913" s="4"/>
      <c r="D913" s="4"/>
      <c r="E913" s="4"/>
      <c r="F913" s="5"/>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row>
    <row r="914" spans="1:72" ht="15.75" customHeight="1" x14ac:dyDescent="0.25">
      <c r="A914" s="4"/>
      <c r="B914" s="4"/>
      <c r="C914" s="4"/>
      <c r="D914" s="4"/>
      <c r="E914" s="4"/>
      <c r="F914" s="5"/>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row>
    <row r="915" spans="1:72" ht="15.75" customHeight="1" x14ac:dyDescent="0.25">
      <c r="A915" s="4"/>
      <c r="B915" s="4"/>
      <c r="C915" s="4"/>
      <c r="D915" s="4"/>
      <c r="E915" s="4"/>
      <c r="F915" s="5"/>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row>
    <row r="916" spans="1:72" ht="15.75" customHeight="1" x14ac:dyDescent="0.25">
      <c r="A916" s="4"/>
      <c r="B916" s="4"/>
      <c r="C916" s="4"/>
      <c r="D916" s="4"/>
      <c r="E916" s="4"/>
      <c r="F916" s="5"/>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row>
    <row r="917" spans="1:72" ht="15.75" customHeight="1" x14ac:dyDescent="0.25">
      <c r="A917" s="4"/>
      <c r="B917" s="4"/>
      <c r="C917" s="4"/>
      <c r="D917" s="4"/>
      <c r="E917" s="4"/>
      <c r="F917" s="5"/>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row>
    <row r="918" spans="1:72" ht="15.75" customHeight="1" x14ac:dyDescent="0.25">
      <c r="A918" s="4"/>
      <c r="B918" s="4"/>
      <c r="C918" s="4"/>
      <c r="D918" s="4"/>
      <c r="E918" s="4"/>
      <c r="F918" s="5"/>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row>
    <row r="919" spans="1:72" ht="15.75" customHeight="1" x14ac:dyDescent="0.25">
      <c r="A919" s="4"/>
      <c r="B919" s="4"/>
      <c r="C919" s="4"/>
      <c r="D919" s="4"/>
      <c r="E919" s="4"/>
      <c r="F919" s="5"/>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row>
    <row r="920" spans="1:72" ht="15.75" customHeight="1" x14ac:dyDescent="0.25">
      <c r="A920" s="4"/>
      <c r="B920" s="4"/>
      <c r="C920" s="4"/>
      <c r="D920" s="4"/>
      <c r="E920" s="4"/>
      <c r="F920" s="5"/>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row>
    <row r="921" spans="1:72" ht="15.75" customHeight="1" x14ac:dyDescent="0.25">
      <c r="A921" s="4"/>
      <c r="B921" s="4"/>
      <c r="C921" s="4"/>
      <c r="D921" s="4"/>
      <c r="E921" s="4"/>
      <c r="F921" s="5"/>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row>
    <row r="922" spans="1:72" ht="15.75" customHeight="1" x14ac:dyDescent="0.25">
      <c r="A922" s="4"/>
      <c r="B922" s="4"/>
      <c r="C922" s="4"/>
      <c r="D922" s="4"/>
      <c r="E922" s="4"/>
      <c r="F922" s="5"/>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row>
    <row r="923" spans="1:72" ht="15.75" customHeight="1" x14ac:dyDescent="0.25">
      <c r="A923" s="4"/>
      <c r="B923" s="4"/>
      <c r="C923" s="4"/>
      <c r="D923" s="4"/>
      <c r="E923" s="4"/>
      <c r="F923" s="5"/>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row>
    <row r="924" spans="1:72" ht="15.75" customHeight="1" x14ac:dyDescent="0.25">
      <c r="A924" s="4"/>
      <c r="B924" s="4"/>
      <c r="C924" s="4"/>
      <c r="D924" s="4"/>
      <c r="E924" s="4"/>
      <c r="F924" s="5"/>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row>
    <row r="925" spans="1:72" ht="15.75" customHeight="1" x14ac:dyDescent="0.25">
      <c r="A925" s="4"/>
      <c r="B925" s="4"/>
      <c r="C925" s="4"/>
      <c r="D925" s="4"/>
      <c r="E925" s="4"/>
      <c r="F925" s="5"/>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row>
    <row r="926" spans="1:72" ht="15.75" customHeight="1" x14ac:dyDescent="0.25">
      <c r="A926" s="4"/>
      <c r="B926" s="4"/>
      <c r="C926" s="4"/>
      <c r="D926" s="4"/>
      <c r="E926" s="4"/>
      <c r="F926" s="5"/>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row>
    <row r="927" spans="1:72" ht="15.75" customHeight="1" x14ac:dyDescent="0.25">
      <c r="A927" s="4"/>
      <c r="B927" s="4"/>
      <c r="C927" s="4"/>
      <c r="D927" s="4"/>
      <c r="E927" s="4"/>
      <c r="F927" s="5"/>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row>
    <row r="928" spans="1:72" ht="15.75" customHeight="1" x14ac:dyDescent="0.25">
      <c r="A928" s="4"/>
      <c r="B928" s="4"/>
      <c r="C928" s="4"/>
      <c r="D928" s="4"/>
      <c r="E928" s="4"/>
      <c r="F928" s="5"/>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row>
    <row r="929" spans="1:72" ht="15.75" customHeight="1" x14ac:dyDescent="0.25">
      <c r="A929" s="4"/>
      <c r="B929" s="4"/>
      <c r="C929" s="4"/>
      <c r="D929" s="4"/>
      <c r="E929" s="4"/>
      <c r="F929" s="5"/>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row>
    <row r="930" spans="1:72" ht="15.75" customHeight="1" x14ac:dyDescent="0.25">
      <c r="A930" s="4"/>
      <c r="B930" s="4"/>
      <c r="C930" s="4"/>
      <c r="D930" s="4"/>
      <c r="E930" s="4"/>
      <c r="F930" s="5"/>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row>
    <row r="931" spans="1:72" ht="15.75" customHeight="1" x14ac:dyDescent="0.25">
      <c r="A931" s="4"/>
      <c r="B931" s="4"/>
      <c r="C931" s="4"/>
      <c r="D931" s="4"/>
      <c r="E931" s="4"/>
      <c r="F931" s="5"/>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row>
    <row r="932" spans="1:72" ht="15.75" customHeight="1" x14ac:dyDescent="0.25">
      <c r="A932" s="4"/>
      <c r="B932" s="4"/>
      <c r="C932" s="4"/>
      <c r="D932" s="4"/>
      <c r="E932" s="4"/>
      <c r="F932" s="5"/>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row>
    <row r="933" spans="1:72" ht="15.75" customHeight="1" x14ac:dyDescent="0.25">
      <c r="A933" s="4"/>
      <c r="B933" s="4"/>
      <c r="C933" s="4"/>
      <c r="D933" s="4"/>
      <c r="E933" s="4"/>
      <c r="F933" s="5"/>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row>
    <row r="934" spans="1:72" ht="15.75" customHeight="1" x14ac:dyDescent="0.25">
      <c r="A934" s="4"/>
      <c r="B934" s="4"/>
      <c r="C934" s="4"/>
      <c r="D934" s="4"/>
      <c r="E934" s="4"/>
      <c r="F934" s="5"/>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row>
    <row r="935" spans="1:72" ht="15.75" customHeight="1" x14ac:dyDescent="0.25">
      <c r="A935" s="4"/>
      <c r="B935" s="4"/>
      <c r="C935" s="4"/>
      <c r="D935" s="4"/>
      <c r="E935" s="4"/>
      <c r="F935" s="5"/>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row>
    <row r="936" spans="1:72" ht="15.75" customHeight="1" x14ac:dyDescent="0.25">
      <c r="A936" s="4"/>
      <c r="B936" s="4"/>
      <c r="C936" s="4"/>
      <c r="D936" s="4"/>
      <c r="E936" s="4"/>
      <c r="F936" s="5"/>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row>
    <row r="937" spans="1:72" ht="15.75" customHeight="1" x14ac:dyDescent="0.25">
      <c r="A937" s="4"/>
      <c r="B937" s="4"/>
      <c r="C937" s="4"/>
      <c r="D937" s="4"/>
      <c r="E937" s="4"/>
      <c r="F937" s="5"/>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row>
    <row r="938" spans="1:72" ht="15.75" customHeight="1" x14ac:dyDescent="0.25">
      <c r="A938" s="4"/>
      <c r="B938" s="4"/>
      <c r="C938" s="4"/>
      <c r="D938" s="4"/>
      <c r="E938" s="4"/>
      <c r="F938" s="5"/>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row>
    <row r="939" spans="1:72" ht="15.75" customHeight="1" x14ac:dyDescent="0.25">
      <c r="A939" s="4"/>
      <c r="B939" s="4"/>
      <c r="C939" s="4"/>
      <c r="D939" s="4"/>
      <c r="E939" s="4"/>
      <c r="F939" s="5"/>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row>
    <row r="940" spans="1:72" ht="15.75" customHeight="1" x14ac:dyDescent="0.25">
      <c r="A940" s="4"/>
      <c r="B940" s="4"/>
      <c r="C940" s="4"/>
      <c r="D940" s="4"/>
      <c r="E940" s="4"/>
      <c r="F940" s="5"/>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row>
    <row r="941" spans="1:72" ht="15.75" customHeight="1" x14ac:dyDescent="0.25">
      <c r="A941" s="4"/>
      <c r="B941" s="4"/>
      <c r="C941" s="4"/>
      <c r="D941" s="4"/>
      <c r="E941" s="4"/>
      <c r="F941" s="5"/>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row>
    <row r="942" spans="1:72" ht="15.75" customHeight="1" x14ac:dyDescent="0.25">
      <c r="A942" s="4"/>
      <c r="B942" s="4"/>
      <c r="C942" s="4"/>
      <c r="D942" s="4"/>
      <c r="E942" s="4"/>
      <c r="F942" s="5"/>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row>
    <row r="943" spans="1:72" ht="15.75" customHeight="1" x14ac:dyDescent="0.25">
      <c r="A943" s="4"/>
      <c r="B943" s="4"/>
      <c r="C943" s="4"/>
      <c r="D943" s="4"/>
      <c r="E943" s="4"/>
      <c r="F943" s="5"/>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row>
    <row r="944" spans="1:72" ht="15.75" customHeight="1" x14ac:dyDescent="0.25">
      <c r="A944" s="4"/>
      <c r="B944" s="4"/>
      <c r="C944" s="4"/>
      <c r="D944" s="4"/>
      <c r="E944" s="4"/>
      <c r="F944" s="5"/>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row>
    <row r="945" spans="1:72" ht="15.75" customHeight="1" x14ac:dyDescent="0.25">
      <c r="A945" s="4"/>
      <c r="B945" s="4"/>
      <c r="C945" s="4"/>
      <c r="D945" s="4"/>
      <c r="E945" s="4"/>
      <c r="F945" s="5"/>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row>
    <row r="946" spans="1:72" ht="15.75" customHeight="1" x14ac:dyDescent="0.25">
      <c r="A946" s="4"/>
      <c r="B946" s="4"/>
      <c r="C946" s="4"/>
      <c r="D946" s="4"/>
      <c r="E946" s="4"/>
      <c r="F946" s="5"/>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row>
    <row r="947" spans="1:72" ht="15.75" customHeight="1" x14ac:dyDescent="0.25">
      <c r="A947" s="4"/>
      <c r="B947" s="4"/>
      <c r="C947" s="4"/>
      <c r="D947" s="4"/>
      <c r="E947" s="4"/>
      <c r="F947" s="5"/>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row>
    <row r="948" spans="1:72" ht="15.75" customHeight="1" x14ac:dyDescent="0.25">
      <c r="A948" s="4"/>
      <c r="B948" s="4"/>
      <c r="C948" s="4"/>
      <c r="D948" s="4"/>
      <c r="E948" s="4"/>
      <c r="F948" s="5"/>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row>
    <row r="949" spans="1:72" ht="15.75" customHeight="1" x14ac:dyDescent="0.25">
      <c r="A949" s="4"/>
      <c r="B949" s="4"/>
      <c r="C949" s="4"/>
      <c r="D949" s="4"/>
      <c r="E949" s="4"/>
      <c r="F949" s="5"/>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row>
    <row r="950" spans="1:72" ht="15.75" customHeight="1" x14ac:dyDescent="0.25">
      <c r="A950" s="4"/>
      <c r="B950" s="4"/>
      <c r="C950" s="4"/>
      <c r="D950" s="4"/>
      <c r="E950" s="4"/>
      <c r="F950" s="5"/>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row>
    <row r="951" spans="1:72" ht="15.75" customHeight="1" x14ac:dyDescent="0.25">
      <c r="A951" s="4"/>
      <c r="B951" s="4"/>
      <c r="C951" s="4"/>
      <c r="D951" s="4"/>
      <c r="E951" s="4"/>
      <c r="F951" s="5"/>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row>
    <row r="952" spans="1:72" ht="15.75" customHeight="1" x14ac:dyDescent="0.25">
      <c r="A952" s="4"/>
      <c r="B952" s="4"/>
      <c r="C952" s="4"/>
      <c r="D952" s="4"/>
      <c r="E952" s="4"/>
      <c r="F952" s="5"/>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row>
    <row r="953" spans="1:72" ht="15.75" customHeight="1" x14ac:dyDescent="0.25">
      <c r="A953" s="4"/>
      <c r="B953" s="4"/>
      <c r="C953" s="4"/>
      <c r="D953" s="4"/>
      <c r="E953" s="4"/>
      <c r="F953" s="5"/>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row>
    <row r="954" spans="1:72" ht="15.75" customHeight="1" x14ac:dyDescent="0.25">
      <c r="A954" s="4"/>
      <c r="B954" s="4"/>
      <c r="C954" s="4"/>
      <c r="D954" s="4"/>
      <c r="E954" s="4"/>
      <c r="F954" s="5"/>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row>
    <row r="955" spans="1:72" ht="15.75" customHeight="1" x14ac:dyDescent="0.25">
      <c r="A955" s="4"/>
      <c r="B955" s="4"/>
      <c r="C955" s="4"/>
      <c r="D955" s="4"/>
      <c r="E955" s="4"/>
      <c r="F955" s="5"/>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row>
    <row r="956" spans="1:72" ht="15.75" customHeight="1" x14ac:dyDescent="0.25">
      <c r="A956" s="4"/>
      <c r="B956" s="4"/>
      <c r="C956" s="4"/>
      <c r="D956" s="4"/>
      <c r="E956" s="4"/>
      <c r="F956" s="5"/>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row>
    <row r="957" spans="1:72" ht="15.75" customHeight="1" x14ac:dyDescent="0.25">
      <c r="A957" s="4"/>
      <c r="B957" s="4"/>
      <c r="C957" s="4"/>
      <c r="D957" s="4"/>
      <c r="E957" s="4"/>
      <c r="F957" s="5"/>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row>
    <row r="958" spans="1:72" ht="15.75" customHeight="1" x14ac:dyDescent="0.25">
      <c r="A958" s="4"/>
      <c r="B958" s="4"/>
      <c r="C958" s="4"/>
      <c r="D958" s="4"/>
      <c r="E958" s="4"/>
      <c r="F958" s="5"/>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row>
    <row r="959" spans="1:72" ht="15.75" customHeight="1" x14ac:dyDescent="0.25">
      <c r="A959" s="4"/>
      <c r="B959" s="4"/>
      <c r="C959" s="4"/>
      <c r="D959" s="4"/>
      <c r="E959" s="4"/>
      <c r="F959" s="5"/>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row>
    <row r="960" spans="1:72" ht="15.75" customHeight="1" x14ac:dyDescent="0.25">
      <c r="A960" s="4"/>
      <c r="B960" s="4"/>
      <c r="C960" s="4"/>
      <c r="D960" s="4"/>
      <c r="E960" s="4"/>
      <c r="F960" s="5"/>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row>
    <row r="961" spans="1:72" ht="15.75" customHeight="1" x14ac:dyDescent="0.25">
      <c r="A961" s="4"/>
      <c r="B961" s="4"/>
      <c r="C961" s="4"/>
      <c r="D961" s="4"/>
      <c r="E961" s="4"/>
      <c r="F961" s="5"/>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row>
    <row r="962" spans="1:72" ht="15.75" customHeight="1" x14ac:dyDescent="0.25">
      <c r="A962" s="4"/>
      <c r="B962" s="4"/>
      <c r="C962" s="4"/>
      <c r="D962" s="4"/>
      <c r="E962" s="4"/>
      <c r="F962" s="5"/>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row>
    <row r="963" spans="1:72" ht="15.75" customHeight="1" x14ac:dyDescent="0.25">
      <c r="A963" s="4"/>
      <c r="B963" s="4"/>
      <c r="C963" s="4"/>
      <c r="D963" s="4"/>
      <c r="E963" s="4"/>
      <c r="F963" s="5"/>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row>
    <row r="964" spans="1:72" ht="15.75" customHeight="1" x14ac:dyDescent="0.25">
      <c r="A964" s="4"/>
      <c r="B964" s="4"/>
      <c r="C964" s="4"/>
      <c r="D964" s="4"/>
      <c r="E964" s="4"/>
      <c r="F964" s="5"/>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row>
    <row r="965" spans="1:72" ht="15.75" customHeight="1" x14ac:dyDescent="0.25">
      <c r="A965" s="4"/>
      <c r="B965" s="4"/>
      <c r="C965" s="4"/>
      <c r="D965" s="4"/>
      <c r="E965" s="4"/>
      <c r="F965" s="5"/>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row>
    <row r="966" spans="1:72" ht="15.75" customHeight="1" x14ac:dyDescent="0.25">
      <c r="A966" s="4"/>
      <c r="B966" s="4"/>
      <c r="C966" s="4"/>
      <c r="D966" s="4"/>
      <c r="E966" s="4"/>
      <c r="F966" s="5"/>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row>
    <row r="967" spans="1:72" ht="15.75" customHeight="1" x14ac:dyDescent="0.25">
      <c r="A967" s="4"/>
      <c r="B967" s="4"/>
      <c r="C967" s="4"/>
      <c r="D967" s="4"/>
      <c r="E967" s="4"/>
      <c r="F967" s="5"/>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row>
    <row r="968" spans="1:72" ht="15.75" customHeight="1" x14ac:dyDescent="0.25">
      <c r="A968" s="4"/>
      <c r="B968" s="4"/>
      <c r="C968" s="4"/>
      <c r="D968" s="4"/>
      <c r="E968" s="4"/>
      <c r="F968" s="5"/>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row>
    <row r="969" spans="1:72" ht="15.75" customHeight="1" x14ac:dyDescent="0.25">
      <c r="A969" s="4"/>
      <c r="B969" s="4"/>
      <c r="C969" s="4"/>
      <c r="D969" s="4"/>
      <c r="E969" s="4"/>
      <c r="F969" s="5"/>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row>
    <row r="970" spans="1:72" ht="15.75" customHeight="1" x14ac:dyDescent="0.25">
      <c r="A970" s="4"/>
      <c r="B970" s="4"/>
      <c r="C970" s="4"/>
      <c r="D970" s="4"/>
      <c r="E970" s="4"/>
      <c r="F970" s="5"/>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row>
    <row r="971" spans="1:72" ht="15.75" customHeight="1" x14ac:dyDescent="0.25">
      <c r="A971" s="4"/>
      <c r="B971" s="4"/>
      <c r="C971" s="4"/>
      <c r="D971" s="4"/>
      <c r="E971" s="4"/>
      <c r="F971" s="5"/>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row>
    <row r="972" spans="1:72" ht="15.75" customHeight="1" x14ac:dyDescent="0.25">
      <c r="A972" s="4"/>
      <c r="B972" s="4"/>
      <c r="C972" s="4"/>
      <c r="D972" s="4"/>
      <c r="E972" s="4"/>
      <c r="F972" s="5"/>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row>
    <row r="973" spans="1:72" ht="15.75" customHeight="1" x14ac:dyDescent="0.25">
      <c r="A973" s="4"/>
      <c r="B973" s="4"/>
      <c r="C973" s="4"/>
      <c r="D973" s="4"/>
      <c r="E973" s="4"/>
      <c r="F973" s="5"/>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row>
    <row r="974" spans="1:72" ht="15.75" customHeight="1" x14ac:dyDescent="0.25">
      <c r="A974" s="4"/>
      <c r="B974" s="4"/>
      <c r="C974" s="4"/>
      <c r="D974" s="4"/>
      <c r="E974" s="4"/>
      <c r="F974" s="5"/>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row>
    <row r="975" spans="1:72" ht="15.75" customHeight="1" x14ac:dyDescent="0.25">
      <c r="A975" s="4"/>
      <c r="B975" s="4"/>
      <c r="C975" s="4"/>
      <c r="D975" s="4"/>
      <c r="E975" s="4"/>
      <c r="F975" s="5"/>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row>
    <row r="976" spans="1:72" ht="15.75" customHeight="1" x14ac:dyDescent="0.25">
      <c r="A976" s="4"/>
      <c r="B976" s="4"/>
      <c r="C976" s="4"/>
      <c r="D976" s="4"/>
      <c r="E976" s="4"/>
      <c r="F976" s="5"/>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row>
    <row r="977" spans="1:72" ht="15.75" customHeight="1" x14ac:dyDescent="0.25">
      <c r="A977" s="4"/>
      <c r="B977" s="4"/>
      <c r="C977" s="4"/>
      <c r="D977" s="4"/>
      <c r="E977" s="4"/>
      <c r="F977" s="5"/>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row>
    <row r="978" spans="1:72" ht="15.75" customHeight="1" x14ac:dyDescent="0.25">
      <c r="A978" s="4"/>
      <c r="B978" s="4"/>
      <c r="C978" s="4"/>
      <c r="D978" s="4"/>
      <c r="E978" s="4"/>
      <c r="F978" s="5"/>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row>
    <row r="979" spans="1:72" ht="15.75" customHeight="1" x14ac:dyDescent="0.25">
      <c r="A979" s="4"/>
      <c r="B979" s="4"/>
      <c r="C979" s="4"/>
      <c r="D979" s="4"/>
      <c r="E979" s="4"/>
      <c r="F979" s="5"/>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row>
    <row r="980" spans="1:72" ht="15.75" customHeight="1" x14ac:dyDescent="0.25">
      <c r="A980" s="4"/>
      <c r="B980" s="4"/>
      <c r="C980" s="4"/>
      <c r="D980" s="4"/>
      <c r="E980" s="4"/>
      <c r="F980" s="5"/>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row>
    <row r="981" spans="1:72" ht="15.75" customHeight="1" x14ac:dyDescent="0.25">
      <c r="A981" s="4"/>
      <c r="B981" s="4"/>
      <c r="C981" s="4"/>
      <c r="D981" s="4"/>
      <c r="E981" s="4"/>
      <c r="F981" s="5"/>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row>
    <row r="982" spans="1:72" ht="15.75" customHeight="1" x14ac:dyDescent="0.25">
      <c r="A982" s="4"/>
      <c r="B982" s="4"/>
      <c r="C982" s="4"/>
      <c r="D982" s="4"/>
      <c r="E982" s="4"/>
      <c r="F982" s="5"/>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row>
    <row r="983" spans="1:72" ht="15.75" customHeight="1" x14ac:dyDescent="0.25">
      <c r="A983" s="4"/>
      <c r="B983" s="4"/>
      <c r="C983" s="4"/>
      <c r="D983" s="4"/>
      <c r="E983" s="4"/>
      <c r="F983" s="5"/>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row>
    <row r="984" spans="1:72" ht="15.75" customHeight="1" x14ac:dyDescent="0.25">
      <c r="A984" s="4"/>
      <c r="B984" s="4"/>
      <c r="C984" s="4"/>
      <c r="D984" s="4"/>
      <c r="E984" s="4"/>
      <c r="F984" s="5"/>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row>
    <row r="985" spans="1:72" ht="15.75" customHeight="1" x14ac:dyDescent="0.25">
      <c r="A985" s="4"/>
      <c r="B985" s="4"/>
      <c r="C985" s="4"/>
      <c r="D985" s="4"/>
      <c r="E985" s="4"/>
      <c r="F985" s="5"/>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row>
    <row r="986" spans="1:72" ht="15.75" customHeight="1" x14ac:dyDescent="0.25">
      <c r="A986" s="4"/>
      <c r="B986" s="4"/>
      <c r="C986" s="4"/>
      <c r="D986" s="4"/>
      <c r="E986" s="4"/>
      <c r="F986" s="5"/>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row>
    <row r="987" spans="1:72" ht="15.75" customHeight="1" x14ac:dyDescent="0.25">
      <c r="A987" s="4"/>
      <c r="B987" s="4"/>
      <c r="C987" s="4"/>
      <c r="D987" s="4"/>
      <c r="E987" s="4"/>
      <c r="F987" s="5"/>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row>
    <row r="988" spans="1:72" ht="15.75" customHeight="1" x14ac:dyDescent="0.25">
      <c r="A988" s="4"/>
      <c r="B988" s="4"/>
      <c r="C988" s="4"/>
      <c r="D988" s="4"/>
      <c r="E988" s="4"/>
      <c r="F988" s="5"/>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row>
    <row r="989" spans="1:72" ht="15.75" customHeight="1" x14ac:dyDescent="0.25">
      <c r="A989" s="4"/>
      <c r="B989" s="4"/>
      <c r="C989" s="4"/>
      <c r="D989" s="4"/>
      <c r="E989" s="4"/>
      <c r="F989" s="5"/>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row>
    <row r="990" spans="1:72" ht="15.75" customHeight="1" x14ac:dyDescent="0.25">
      <c r="A990" s="4"/>
      <c r="B990" s="4"/>
      <c r="C990" s="4"/>
      <c r="D990" s="4"/>
      <c r="E990" s="4"/>
      <c r="F990" s="5"/>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row>
    <row r="991" spans="1:72" ht="15.75" customHeight="1" x14ac:dyDescent="0.25">
      <c r="A991" s="4"/>
      <c r="B991" s="4"/>
      <c r="C991" s="4"/>
      <c r="D991" s="4"/>
      <c r="E991" s="4"/>
      <c r="F991" s="5"/>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row>
    <row r="992" spans="1:72" ht="15.75" customHeight="1" x14ac:dyDescent="0.25">
      <c r="A992" s="4"/>
      <c r="B992" s="4"/>
      <c r="C992" s="4"/>
      <c r="D992" s="4"/>
      <c r="E992" s="4"/>
      <c r="F992" s="5"/>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row>
    <row r="993" spans="1:72" ht="15.75" customHeight="1" x14ac:dyDescent="0.25">
      <c r="A993" s="4"/>
      <c r="B993" s="4"/>
      <c r="C993" s="4"/>
      <c r="D993" s="4"/>
      <c r="E993" s="4"/>
      <c r="F993" s="5"/>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row>
    <row r="994" spans="1:72" ht="15.75" customHeight="1" x14ac:dyDescent="0.25">
      <c r="A994" s="4"/>
      <c r="B994" s="4"/>
      <c r="C994" s="4"/>
      <c r="D994" s="4"/>
      <c r="E994" s="4"/>
      <c r="F994" s="5"/>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row>
    <row r="995" spans="1:72" ht="15.75" customHeight="1" x14ac:dyDescent="0.25">
      <c r="A995" s="4"/>
      <c r="B995" s="4"/>
      <c r="C995" s="4"/>
      <c r="D995" s="4"/>
      <c r="E995" s="4"/>
      <c r="F995" s="5"/>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row>
    <row r="996" spans="1:72" ht="15.75" customHeight="1" x14ac:dyDescent="0.25">
      <c r="A996" s="4"/>
      <c r="B996" s="4"/>
      <c r="C996" s="4"/>
      <c r="D996" s="4"/>
      <c r="E996" s="4"/>
      <c r="F996" s="5"/>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row>
    <row r="997" spans="1:72" ht="15.75" customHeight="1" x14ac:dyDescent="0.25">
      <c r="A997" s="4"/>
      <c r="B997" s="4"/>
      <c r="C997" s="4"/>
      <c r="D997" s="4"/>
      <c r="E997" s="4"/>
      <c r="F997" s="5"/>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row>
    <row r="998" spans="1:72" ht="15.75" customHeight="1" x14ac:dyDescent="0.25">
      <c r="A998" s="4"/>
      <c r="B998" s="4"/>
      <c r="C998" s="4"/>
      <c r="D998" s="4"/>
      <c r="E998" s="4"/>
      <c r="F998" s="5"/>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row>
    <row r="999" spans="1:72" ht="15.75" customHeight="1" x14ac:dyDescent="0.25">
      <c r="A999" s="4"/>
      <c r="B999" s="4"/>
      <c r="C999" s="4"/>
      <c r="D999" s="4"/>
      <c r="E999" s="4"/>
      <c r="F999" s="5"/>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row>
    <row r="1000" spans="1:72" ht="15.75" customHeight="1" x14ac:dyDescent="0.25">
      <c r="A1000" s="4"/>
      <c r="B1000" s="4"/>
      <c r="C1000" s="4"/>
      <c r="D1000" s="4"/>
      <c r="E1000" s="4"/>
      <c r="F1000" s="5"/>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row>
    <row r="1001" spans="1:72" ht="15.75" customHeight="1" x14ac:dyDescent="0.25">
      <c r="A1001" s="4"/>
      <c r="B1001" s="4"/>
      <c r="C1001" s="4"/>
      <c r="D1001" s="4"/>
      <c r="E1001" s="4"/>
      <c r="F1001" s="5"/>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row>
    <row r="1002" spans="1:72" ht="15.75" customHeight="1" x14ac:dyDescent="0.25">
      <c r="A1002" s="4"/>
      <c r="B1002" s="4"/>
      <c r="C1002" s="4"/>
      <c r="D1002" s="4"/>
      <c r="E1002" s="4"/>
      <c r="F1002" s="5"/>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row>
    <row r="1003" spans="1:72" ht="15.75" customHeight="1" x14ac:dyDescent="0.25">
      <c r="A1003" s="4"/>
      <c r="B1003" s="4"/>
      <c r="C1003" s="4"/>
      <c r="D1003" s="4"/>
      <c r="E1003" s="4"/>
      <c r="F1003" s="5"/>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row>
    <row r="1004" spans="1:72" ht="15.75" customHeight="1" x14ac:dyDescent="0.25">
      <c r="A1004" s="4"/>
      <c r="B1004" s="4"/>
      <c r="C1004" s="4"/>
      <c r="D1004" s="4"/>
      <c r="E1004" s="4"/>
      <c r="F1004" s="5"/>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row>
    <row r="1005" spans="1:72" ht="15.75" customHeight="1" x14ac:dyDescent="0.25">
      <c r="A1005" s="4"/>
      <c r="B1005" s="4"/>
      <c r="C1005" s="4"/>
      <c r="D1005" s="4"/>
      <c r="E1005" s="4"/>
      <c r="F1005" s="5"/>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row>
    <row r="1006" spans="1:72" ht="15.75" customHeight="1" x14ac:dyDescent="0.25">
      <c r="A1006" s="4"/>
      <c r="B1006" s="4"/>
      <c r="C1006" s="4"/>
      <c r="D1006" s="4"/>
      <c r="E1006" s="4"/>
      <c r="F1006" s="5"/>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row>
    <row r="1007" spans="1:72" ht="15.75" customHeight="1" x14ac:dyDescent="0.25">
      <c r="A1007" s="4"/>
      <c r="B1007" s="4"/>
      <c r="C1007" s="4"/>
      <c r="D1007" s="4"/>
      <c r="E1007" s="4"/>
      <c r="F1007" s="5"/>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row>
    <row r="1008" spans="1:72" ht="15.75" customHeight="1" x14ac:dyDescent="0.25">
      <c r="A1008" s="4"/>
      <c r="B1008" s="4"/>
      <c r="C1008" s="4"/>
      <c r="D1008" s="4"/>
      <c r="E1008" s="4"/>
      <c r="F1008" s="5"/>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row>
    <row r="1009" spans="1:72" ht="15.75" customHeight="1" x14ac:dyDescent="0.25">
      <c r="A1009" s="4"/>
      <c r="B1009" s="4"/>
      <c r="C1009" s="4"/>
      <c r="D1009" s="4"/>
      <c r="E1009" s="4"/>
      <c r="F1009" s="5"/>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row>
  </sheetData>
  <autoFilter ref="A8:BS19" xr:uid="{00000000-0009-0000-0000-000003000000}">
    <sortState xmlns:xlrd2="http://schemas.microsoft.com/office/spreadsheetml/2017/richdata2" ref="A9:BS19">
      <sortCondition ref="A8:A19"/>
      <sortCondition ref="B8:B19"/>
    </sortState>
  </autoFilter>
  <mergeCells count="54">
    <mergeCell ref="V6:V7"/>
    <mergeCell ref="K6:K7"/>
    <mergeCell ref="L6:L7"/>
    <mergeCell ref="A4:B4"/>
    <mergeCell ref="A6:A7"/>
    <mergeCell ref="B6:B7"/>
    <mergeCell ref="C6:C7"/>
    <mergeCell ref="D6:D7"/>
    <mergeCell ref="E6:E7"/>
    <mergeCell ref="F6:F7"/>
    <mergeCell ref="G6:G7"/>
    <mergeCell ref="H6:H7"/>
    <mergeCell ref="I6:I7"/>
    <mergeCell ref="J6:J7"/>
    <mergeCell ref="A2:D2"/>
    <mergeCell ref="A3:E3"/>
    <mergeCell ref="A5:Q5"/>
    <mergeCell ref="R5:AC5"/>
    <mergeCell ref="AC6:AC7"/>
    <mergeCell ref="M6:M7"/>
    <mergeCell ref="N6:N7"/>
    <mergeCell ref="O6:O7"/>
    <mergeCell ref="P6:P7"/>
    <mergeCell ref="Q6:Q7"/>
    <mergeCell ref="R6:R7"/>
    <mergeCell ref="S6:S7"/>
    <mergeCell ref="T6:T7"/>
    <mergeCell ref="U6:U7"/>
    <mergeCell ref="Y6:Y7"/>
    <mergeCell ref="Z6:Z7"/>
    <mergeCell ref="AT5:AX5"/>
    <mergeCell ref="AT6:AT7"/>
    <mergeCell ref="AU6:AU7"/>
    <mergeCell ref="AV6:AV7"/>
    <mergeCell ref="AW6:AW7"/>
    <mergeCell ref="AX6:AX7"/>
    <mergeCell ref="AS5:AS7"/>
    <mergeCell ref="AD6:AE6"/>
    <mergeCell ref="AF6:AI6"/>
    <mergeCell ref="AJ6:AJ7"/>
    <mergeCell ref="AK6:AK7"/>
    <mergeCell ref="AL6:AL7"/>
    <mergeCell ref="AO6:AO7"/>
    <mergeCell ref="AP6:AP7"/>
    <mergeCell ref="AQ6:AQ7"/>
    <mergeCell ref="AR6:AR7"/>
    <mergeCell ref="AO5:AR5"/>
    <mergeCell ref="W6:W7"/>
    <mergeCell ref="X6:X7"/>
    <mergeCell ref="AM6:AM7"/>
    <mergeCell ref="AN6:AN7"/>
    <mergeCell ref="AD5:AN5"/>
    <mergeCell ref="AA6:AA7"/>
    <mergeCell ref="AB6:AB7"/>
  </mergeCells>
  <conditionalFormatting sqref="P22 P25 P28 P31">
    <cfRule type="containsText" dxfId="2" priority="1" operator="containsText" text="ADMINIS">
      <formula>NOT(ISERROR(SEARCH(("ADMINIS"),(P22))))</formula>
    </cfRule>
    <cfRule type="containsText" dxfId="1" priority="2" operator="containsText" text="VENTAS">
      <formula>NOT(ISERROR(SEARCH(("VENTAS"),(P22))))</formula>
    </cfRule>
  </conditionalFormatting>
  <conditionalFormatting sqref="BB1:BB1009 BC6:BE6 BC8:BE8 BC10:BE10 BC12:BE12 BC14:BE14 BC16:BE16 BC18:BE18 BC20:BE20">
    <cfRule type="cellIs" dxfId="0" priority="3" operator="lessThan">
      <formula>3</formula>
    </cfRule>
  </conditionalFormatting>
  <dataValidations count="2">
    <dataValidation type="list" allowBlank="1" showErrorMessage="1" sqref="M9:N19" xr:uid="{00000000-0002-0000-0300-000000000000}">
      <formula1>"SI,NO"</formula1>
    </dataValidation>
    <dataValidation type="list" allowBlank="1" showErrorMessage="1" sqref="O9:O19" xr:uid="{00000000-0002-0000-0300-000001000000}">
      <formula1>$AN$38:$AN$47</formula1>
    </dataValidation>
  </dataValidation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20C4-8D00-4F72-9451-594F85924418}">
  <dimension ref="A1:P31"/>
  <sheetViews>
    <sheetView topLeftCell="A22" zoomScaleNormal="100" workbookViewId="0">
      <selection activeCell="S25" sqref="S25"/>
    </sheetView>
  </sheetViews>
  <sheetFormatPr baseColWidth="10" defaultRowHeight="15" x14ac:dyDescent="0.25"/>
  <cols>
    <col min="1" max="1" width="2.85546875" style="348" customWidth="1"/>
    <col min="2" max="10" width="11.42578125" style="128"/>
    <col min="11" max="11" width="19.7109375" style="128" customWidth="1"/>
    <col min="12" max="16384" width="11.42578125" style="128"/>
  </cols>
  <sheetData>
    <row r="1" s="348" customFormat="1" x14ac:dyDescent="0.25"/>
    <row r="27" spans="11:16" x14ac:dyDescent="0.25">
      <c r="K27" s="349" t="s">
        <v>193</v>
      </c>
      <c r="L27" s="350">
        <v>2020</v>
      </c>
      <c r="M27" s="350">
        <v>2021</v>
      </c>
      <c r="N27" s="350">
        <v>2022</v>
      </c>
      <c r="O27" s="350">
        <v>2023</v>
      </c>
      <c r="P27" s="350">
        <v>2024</v>
      </c>
    </row>
    <row r="28" spans="11:16" x14ac:dyDescent="0.25">
      <c r="K28" s="351" t="s">
        <v>199</v>
      </c>
      <c r="L28" s="352">
        <v>534552</v>
      </c>
      <c r="M28" s="352">
        <v>3130509</v>
      </c>
      <c r="N28" s="352">
        <v>2121601</v>
      </c>
      <c r="O28" s="352">
        <v>1249440</v>
      </c>
      <c r="P28" s="352">
        <v>883570</v>
      </c>
    </row>
    <row r="29" spans="11:16" x14ac:dyDescent="0.25">
      <c r="K29" s="357" t="s">
        <v>198</v>
      </c>
      <c r="L29" s="358">
        <v>4300</v>
      </c>
      <c r="M29" s="358">
        <v>4400</v>
      </c>
      <c r="N29" s="358">
        <v>4600</v>
      </c>
      <c r="O29" s="358">
        <v>4950</v>
      </c>
      <c r="P29" s="358">
        <v>5150</v>
      </c>
    </row>
    <row r="30" spans="11:16" x14ac:dyDescent="0.25">
      <c r="K30" s="353" t="s">
        <v>194</v>
      </c>
      <c r="L30" s="354">
        <v>124</v>
      </c>
      <c r="M30" s="354">
        <v>711</v>
      </c>
      <c r="N30" s="354">
        <v>461</v>
      </c>
      <c r="O30" s="354">
        <v>252</v>
      </c>
      <c r="P30" s="354">
        <v>172</v>
      </c>
    </row>
    <row r="31" spans="11:16" x14ac:dyDescent="0.25">
      <c r="K31" s="351" t="s">
        <v>195</v>
      </c>
      <c r="L31" s="359" t="s">
        <v>61</v>
      </c>
      <c r="M31" s="355" t="s">
        <v>196</v>
      </c>
      <c r="N31" s="355" t="s">
        <v>196</v>
      </c>
      <c r="O31" s="360" t="s">
        <v>200</v>
      </c>
      <c r="P31" s="356" t="s">
        <v>197</v>
      </c>
    </row>
  </sheetData>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0E600-B34C-4C2D-A7C3-B1B23EEC93FB}">
  <dimension ref="A1"/>
  <sheetViews>
    <sheetView topLeftCell="A13" workbookViewId="0">
      <selection activeCell="N71" sqref="N71"/>
    </sheetView>
  </sheetViews>
  <sheetFormatPr baseColWidth="10" defaultRowHeight="15" x14ac:dyDescent="0.25"/>
  <cols>
    <col min="1" max="16384" width="11.42578125" style="128"/>
  </cols>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47A8-0974-46B8-A995-7FAB98A14C4F}">
  <dimension ref="A1"/>
  <sheetViews>
    <sheetView workbookViewId="0">
      <selection activeCell="I17" sqref="I17"/>
    </sheetView>
  </sheetViews>
  <sheetFormatPr baseColWidth="10" defaultRowHeight="15" x14ac:dyDescent="0.25"/>
  <cols>
    <col min="1" max="16384" width="11.42578125" style="128"/>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PLLA.05-2024 PEQUEÑAEMP</vt:lpstr>
      <vt:lpstr>GRATIF </vt:lpstr>
      <vt:lpstr>CTS (MYPE)</vt:lpstr>
      <vt:lpstr>CTS </vt:lpstr>
      <vt:lpstr>PERIODOS</vt:lpstr>
      <vt:lpstr>PLLA.05-2024 GRANEMPRESA</vt:lpstr>
      <vt:lpstr>Ref</vt:lpstr>
      <vt:lpstr>BL Descuentos</vt:lpstr>
      <vt:lpstr>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dc:creator>
  <cp:lastModifiedBy>ADMINIST</cp:lastModifiedBy>
  <dcterms:created xsi:type="dcterms:W3CDTF">2013-04-24T04:52:17Z</dcterms:created>
  <dcterms:modified xsi:type="dcterms:W3CDTF">2024-11-09T16:42:37Z</dcterms:modified>
</cp:coreProperties>
</file>