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 PARA EMPRESAS\"/>
    </mc:Choice>
  </mc:AlternateContent>
  <bookViews>
    <workbookView xWindow="480" yWindow="300" windowWidth="19320" windowHeight="7875"/>
  </bookViews>
  <sheets>
    <sheet name="Costos" sheetId="1" r:id="rId1"/>
  </sheets>
  <calcPr calcId="152511"/>
</workbook>
</file>

<file path=xl/calcChain.xml><?xml version="1.0" encoding="utf-8"?>
<calcChain xmlns="http://schemas.openxmlformats.org/spreadsheetml/2006/main">
  <c r="N6" i="1" l="1"/>
  <c r="M6" i="1"/>
  <c r="L6" i="1"/>
  <c r="K6" i="1"/>
  <c r="J6" i="1"/>
  <c r="I6" i="1"/>
  <c r="H6" i="1"/>
  <c r="G6" i="1"/>
  <c r="F6" i="1"/>
  <c r="E6" i="1"/>
  <c r="D6" i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C25" i="1" l="1"/>
  <c r="C8" i="1"/>
  <c r="C12" i="1" s="1"/>
  <c r="D8" i="1" s="1"/>
  <c r="C24" i="1" l="1"/>
  <c r="C18" i="1"/>
  <c r="C22" i="1" s="1"/>
  <c r="C26" i="1"/>
  <c r="D12" i="1"/>
  <c r="E8" i="1" l="1"/>
  <c r="E12" i="1" s="1"/>
  <c r="D24" i="1"/>
  <c r="D18" i="1"/>
  <c r="D22" i="1" s="1"/>
  <c r="D26" i="1"/>
  <c r="D25" i="1"/>
  <c r="F8" i="1" l="1"/>
  <c r="F12" i="1" s="1"/>
  <c r="E24" i="1"/>
  <c r="E18" i="1"/>
  <c r="E22" i="1" s="1"/>
  <c r="E25" i="1"/>
  <c r="E26" i="1"/>
  <c r="G8" i="1" l="1"/>
  <c r="G12" i="1" s="1"/>
  <c r="F18" i="1"/>
  <c r="F22" i="1" s="1"/>
  <c r="F24" i="1"/>
  <c r="F25" i="1"/>
  <c r="F26" i="1"/>
  <c r="H8" i="1" l="1"/>
  <c r="H12" i="1" s="1"/>
  <c r="G18" i="1"/>
  <c r="G22" i="1" s="1"/>
  <c r="G24" i="1"/>
  <c r="G26" i="1"/>
  <c r="G25" i="1"/>
  <c r="I8" i="1" l="1"/>
  <c r="I12" i="1" s="1"/>
  <c r="H18" i="1"/>
  <c r="H22" i="1" s="1"/>
  <c r="H24" i="1"/>
  <c r="H26" i="1"/>
  <c r="H25" i="1"/>
  <c r="J8" i="1" l="1"/>
  <c r="J12" i="1" s="1"/>
  <c r="I18" i="1"/>
  <c r="I22" i="1" s="1"/>
  <c r="I24" i="1"/>
  <c r="I26" i="1"/>
  <c r="I25" i="1"/>
  <c r="K8" i="1" l="1"/>
  <c r="K12" i="1" s="1"/>
  <c r="J18" i="1"/>
  <c r="J22" i="1" s="1"/>
  <c r="J24" i="1"/>
  <c r="J26" i="1"/>
  <c r="J25" i="1"/>
  <c r="L8" i="1" l="1"/>
  <c r="L12" i="1" s="1"/>
  <c r="K18" i="1"/>
  <c r="K22" i="1" s="1"/>
  <c r="K24" i="1"/>
  <c r="K26" i="1"/>
  <c r="K25" i="1"/>
  <c r="M8" i="1" l="1"/>
  <c r="M12" i="1" s="1"/>
  <c r="L18" i="1"/>
  <c r="L22" i="1" s="1"/>
  <c r="L24" i="1"/>
  <c r="L25" i="1"/>
  <c r="L26" i="1"/>
  <c r="N8" i="1" l="1"/>
  <c r="N12" i="1" s="1"/>
  <c r="M18" i="1"/>
  <c r="M22" i="1" s="1"/>
  <c r="M24" i="1"/>
  <c r="M26" i="1"/>
  <c r="M25" i="1"/>
  <c r="N18" i="1" l="1"/>
  <c r="N22" i="1" s="1"/>
  <c r="N24" i="1"/>
  <c r="N25" i="1"/>
  <c r="N26" i="1"/>
</calcChain>
</file>

<file path=xl/sharedStrings.xml><?xml version="1.0" encoding="utf-8"?>
<sst xmlns="http://schemas.openxmlformats.org/spreadsheetml/2006/main" count="33" uniqueCount="32">
  <si>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</si>
  <si>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</si>
  <si>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</si>
  <si>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</si>
  <si>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</si>
  <si>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</si>
  <si>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</si>
  <si>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</si>
  <si>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</si>
  <si>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</si>
  <si>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</si>
  <si>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</si>
  <si>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Inventario Inicial</t>
  </si>
  <si>
    <t>Compras</t>
  </si>
  <si>
    <t>Total de Materias Primas</t>
  </si>
  <si>
    <t>Inventario Final de Materias Primas</t>
  </si>
  <si>
    <t>Costo de Materias Primas</t>
  </si>
  <si>
    <t>Detalle</t>
  </si>
  <si>
    <t>MATERIA PRIMA</t>
  </si>
  <si>
    <t>MANO DE OBRA</t>
  </si>
  <si>
    <t>Mano de Obra Directa</t>
  </si>
  <si>
    <t>Costos de Fabricación</t>
  </si>
  <si>
    <t>Costo Unit. MP</t>
  </si>
  <si>
    <t>Costo Unit. Mano de Obra</t>
  </si>
  <si>
    <t>Costo Unit. Gastos de Fabricación</t>
  </si>
  <si>
    <t xml:space="preserve">Producción Mensual Kg. </t>
  </si>
  <si>
    <t>Total Costo de Producción</t>
  </si>
  <si>
    <t>Costos Unitarios Mensuales</t>
  </si>
  <si>
    <t>Costos Unitarios Individuales</t>
  </si>
  <si>
    <t>Calculo del Costo de Producción</t>
  </si>
  <si>
    <t>https://acssoluciones.wordpress.com/</t>
  </si>
  <si>
    <t>MAS INFORMACION IMPORTANTE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</si>
</sst>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b/>
      <sz val="26"/>
      <color theme="0" tint="-0.34998626667073579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ahoma"/>
      <family val="2"/>
    </font>
    <font>
      <u/>
      <sz val="10"/>
      <color indexed="12"/>
      <name val="Arial"/>
      <family val="2"/>
    </font>
    <font>
      <u/>
      <sz val="18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0" fontId="6" fillId="0" borderId="0" xfId="0" applyFont="1"/>
    <xf numFmtId="164" fontId="3" fillId="0" borderId="0" xfId="1" applyNumberFormat="1" applyFont="1"/>
    <xf numFmtId="0" fontId="6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43" fontId="4" fillId="4" borderId="1" xfId="1" applyFont="1" applyFill="1" applyBorder="1" applyAlignment="1">
      <alignment horizontal="center" vertical="center"/>
    </xf>
    <xf numFmtId="164" fontId="3" fillId="0" borderId="3" xfId="1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3" xfId="0" applyFont="1" applyFill="1" applyBorder="1"/>
    <xf numFmtId="43" fontId="4" fillId="4" borderId="3" xfId="1" applyNumberFormat="1" applyFont="1" applyFill="1" applyBorder="1"/>
    <xf numFmtId="43" fontId="4" fillId="4" borderId="3" xfId="1" applyFont="1" applyFill="1" applyBorder="1"/>
    <xf numFmtId="164" fontId="3" fillId="0" borderId="5" xfId="1" applyNumberFormat="1" applyFont="1" applyBorder="1" applyAlignment="1">
      <alignment vertical="center" wrapText="1"/>
    </xf>
    <xf numFmtId="0" fontId="4" fillId="4" borderId="0" xfId="0" applyFont="1" applyFill="1" applyBorder="1" applyAlignment="1">
      <alignment vertical="center"/>
    </xf>
    <xf numFmtId="0" fontId="9" fillId="0" borderId="0" xfId="2" applyFont="1" applyAlignment="1"/>
    <xf numFmtId="0" fontId="8" fillId="5" borderId="0" xfId="2" applyFill="1" applyBorder="1" applyAlignment="1" applyProtection="1">
      <alignment horizontal="left" vertical="center"/>
    </xf>
    <xf numFmtId="0" fontId="10" fillId="5" borderId="0" xfId="2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2" fillId="0" borderId="0" xfId="0" applyFont="1"/>
    <xf numFmtId="0" fontId="11" fillId="0" borderId="0" xfId="2" applyFont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Materia Prima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Costos!$B$12</c:f>
              <c:strCache>
                <c:ptCount val="1"/>
                <c:pt idx="0">
                  <c:v>Costo de Materias Primas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Costos!$C$12:$N$12</c:f>
              <c:numCache>
                <c:formatCode>_ * #,##0_ ;_ * \-#,##0_ ;_ * "-"??_ ;_ @_ </c:formatCode>
                <c:ptCount val="12"/>
                <c:pt idx="0">
                  <c:v>451</c:v>
                </c:pt>
                <c:pt idx="1">
                  <c:v>1510</c:v>
                </c:pt>
                <c:pt idx="2">
                  <c:v>3294</c:v>
                </c:pt>
                <c:pt idx="3">
                  <c:v>2389</c:v>
                </c:pt>
                <c:pt idx="4">
                  <c:v>3864</c:v>
                </c:pt>
                <c:pt idx="5">
                  <c:v>3668</c:v>
                </c:pt>
                <c:pt idx="6">
                  <c:v>4070</c:v>
                </c:pt>
                <c:pt idx="7">
                  <c:v>5287</c:v>
                </c:pt>
                <c:pt idx="8">
                  <c:v>5698</c:v>
                </c:pt>
                <c:pt idx="9">
                  <c:v>5387</c:v>
                </c:pt>
                <c:pt idx="10">
                  <c:v>7560</c:v>
                </c:pt>
                <c:pt idx="11">
                  <c:v>6394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49360"/>
        <c:axId val="1851146096"/>
      </c:lineChart>
      <c:lineChart>
        <c:grouping val="standard"/>
        <c:varyColors val="0"/>
        <c:ser>
          <c:idx val="1"/>
          <c:order val="1"/>
          <c:tx>
            <c:strRef>
              <c:f>Costos!$A$20</c:f>
              <c:strCache>
                <c:ptCount val="1"/>
                <c:pt idx="0">
                  <c:v>Producción Mensual Kg. 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Costos!$C$20:$N$20</c:f>
              <c:numCache>
                <c:formatCode>_ * #,##0_ ;_ * \-#,##0_ ;_ * "-"??_ ;_ @_ </c:formatCode>
                <c:ptCount val="12"/>
                <c:pt idx="0">
                  <c:v>3383</c:v>
                </c:pt>
                <c:pt idx="1">
                  <c:v>3422</c:v>
                </c:pt>
                <c:pt idx="2">
                  <c:v>3361</c:v>
                </c:pt>
                <c:pt idx="3">
                  <c:v>3414</c:v>
                </c:pt>
                <c:pt idx="4">
                  <c:v>3214</c:v>
                </c:pt>
                <c:pt idx="5">
                  <c:v>3205</c:v>
                </c:pt>
                <c:pt idx="6">
                  <c:v>3281</c:v>
                </c:pt>
                <c:pt idx="7">
                  <c:v>3423</c:v>
                </c:pt>
                <c:pt idx="8">
                  <c:v>3384</c:v>
                </c:pt>
                <c:pt idx="9">
                  <c:v>3442</c:v>
                </c:pt>
                <c:pt idx="10">
                  <c:v>3209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59696"/>
        <c:axId val="1851147728"/>
      </c:lineChart>
      <c:catAx>
        <c:axId val="1851149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es-MX"/>
          </a:p>
        </c:txPr>
        <c:crossAx val="1851146096"/>
        <c:crosses val="autoZero"/>
        <c:auto val="1"/>
        <c:lblAlgn val="ctr"/>
        <c:lblOffset val="100"/>
        <c:noMultiLvlLbl val="0"/>
      </c:catAx>
      <c:valAx>
        <c:axId val="185114609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1851149360"/>
        <c:crosses val="autoZero"/>
        <c:crossBetween val="between"/>
      </c:valAx>
      <c:valAx>
        <c:axId val="1851147728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1851159696"/>
        <c:crosses val="max"/>
        <c:crossBetween val="between"/>
      </c:valAx>
      <c:catAx>
        <c:axId val="185115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114772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 b="1"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Mano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de Obra</a:t>
            </a:r>
            <a:endParaRPr lang="en-US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Costos!$B$14</c:f>
              <c:strCache>
                <c:ptCount val="1"/>
                <c:pt idx="0">
                  <c:v>Mano de Obra Directa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Costos!$C$14:$N$14</c:f>
              <c:numCache>
                <c:formatCode>_ * #,##0_ ;_ * \-#,##0_ ;_ * "-"??_ ;_ @_ </c:formatCode>
                <c:ptCount val="12"/>
                <c:pt idx="0">
                  <c:v>1423</c:v>
                </c:pt>
                <c:pt idx="1">
                  <c:v>1450</c:v>
                </c:pt>
                <c:pt idx="2">
                  <c:v>1541</c:v>
                </c:pt>
                <c:pt idx="3">
                  <c:v>1300</c:v>
                </c:pt>
                <c:pt idx="4">
                  <c:v>1512</c:v>
                </c:pt>
                <c:pt idx="5">
                  <c:v>1492</c:v>
                </c:pt>
                <c:pt idx="6">
                  <c:v>1471</c:v>
                </c:pt>
                <c:pt idx="7">
                  <c:v>1557</c:v>
                </c:pt>
                <c:pt idx="8">
                  <c:v>1311</c:v>
                </c:pt>
                <c:pt idx="9">
                  <c:v>1351</c:v>
                </c:pt>
                <c:pt idx="10">
                  <c:v>1478</c:v>
                </c:pt>
                <c:pt idx="11">
                  <c:v>1589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53712"/>
        <c:axId val="1851148816"/>
      </c:lineChart>
      <c:lineChart>
        <c:grouping val="standard"/>
        <c:varyColors val="0"/>
        <c:ser>
          <c:idx val="1"/>
          <c:order val="1"/>
          <c:tx>
            <c:strRef>
              <c:f>Costos!$A$20</c:f>
              <c:strCache>
                <c:ptCount val="1"/>
                <c:pt idx="0">
                  <c:v>Producción Mensual Kg. 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Costos!$C$20:$N$20</c:f>
              <c:numCache>
                <c:formatCode>_ * #,##0_ ;_ * \-#,##0_ ;_ * "-"??_ ;_ @_ </c:formatCode>
                <c:ptCount val="12"/>
                <c:pt idx="0">
                  <c:v>3383</c:v>
                </c:pt>
                <c:pt idx="1">
                  <c:v>3422</c:v>
                </c:pt>
                <c:pt idx="2">
                  <c:v>3361</c:v>
                </c:pt>
                <c:pt idx="3">
                  <c:v>3414</c:v>
                </c:pt>
                <c:pt idx="4">
                  <c:v>3214</c:v>
                </c:pt>
                <c:pt idx="5">
                  <c:v>3205</c:v>
                </c:pt>
                <c:pt idx="6">
                  <c:v>3281</c:v>
                </c:pt>
                <c:pt idx="7">
                  <c:v>3423</c:v>
                </c:pt>
                <c:pt idx="8">
                  <c:v>3384</c:v>
                </c:pt>
                <c:pt idx="9">
                  <c:v>3442</c:v>
                </c:pt>
                <c:pt idx="10">
                  <c:v>3209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54256"/>
        <c:axId val="1851156976"/>
      </c:lineChart>
      <c:catAx>
        <c:axId val="1851153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es-MX"/>
          </a:p>
        </c:txPr>
        <c:crossAx val="1851148816"/>
        <c:crosses val="autoZero"/>
        <c:auto val="1"/>
        <c:lblAlgn val="ctr"/>
        <c:lblOffset val="100"/>
        <c:noMultiLvlLbl val="0"/>
      </c:catAx>
      <c:valAx>
        <c:axId val="185114881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1851153712"/>
        <c:crosses val="autoZero"/>
        <c:crossBetween val="between"/>
      </c:valAx>
      <c:valAx>
        <c:axId val="1851156976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1851154256"/>
        <c:crosses val="max"/>
        <c:crossBetween val="between"/>
      </c:valAx>
      <c:catAx>
        <c:axId val="185115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1156976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 b="1"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Gastos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de Fabricación</a:t>
            </a:r>
            <a:endParaRPr lang="en-US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Costos!$B$16</c:f>
              <c:strCache>
                <c:ptCount val="1"/>
                <c:pt idx="0">
                  <c:v>Costos de Fabricación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Costos!$C$16:$N$16</c:f>
              <c:numCache>
                <c:formatCode>_ * #,##0_ ;_ * \-#,##0_ ;_ * "-"??_ ;_ @_ </c:formatCode>
                <c:ptCount val="12"/>
                <c:pt idx="0">
                  <c:v>1269</c:v>
                </c:pt>
                <c:pt idx="1">
                  <c:v>1333</c:v>
                </c:pt>
                <c:pt idx="2">
                  <c:v>1179</c:v>
                </c:pt>
                <c:pt idx="3">
                  <c:v>1070</c:v>
                </c:pt>
                <c:pt idx="4">
                  <c:v>960</c:v>
                </c:pt>
                <c:pt idx="5">
                  <c:v>1170</c:v>
                </c:pt>
                <c:pt idx="6">
                  <c:v>1255</c:v>
                </c:pt>
                <c:pt idx="7">
                  <c:v>937</c:v>
                </c:pt>
                <c:pt idx="8">
                  <c:v>928</c:v>
                </c:pt>
                <c:pt idx="9">
                  <c:v>1253</c:v>
                </c:pt>
                <c:pt idx="10">
                  <c:v>1007</c:v>
                </c:pt>
                <c:pt idx="11">
                  <c:v>1240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50448"/>
        <c:axId val="1851153168"/>
      </c:lineChart>
      <c:lineChart>
        <c:grouping val="standard"/>
        <c:varyColors val="0"/>
        <c:ser>
          <c:idx val="1"/>
          <c:order val="1"/>
          <c:tx>
            <c:strRef>
              <c:f>Costos!$A$20</c:f>
              <c:strCache>
                <c:ptCount val="1"/>
                <c:pt idx="0">
                  <c:v>Producción Mensual Kg. 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Costos!$C$20:$N$20</c:f>
              <c:numCache>
                <c:formatCode>_ * #,##0_ ;_ * \-#,##0_ ;_ * "-"??_ ;_ @_ </c:formatCode>
                <c:ptCount val="12"/>
                <c:pt idx="0">
                  <c:v>3383</c:v>
                </c:pt>
                <c:pt idx="1">
                  <c:v>3422</c:v>
                </c:pt>
                <c:pt idx="2">
                  <c:v>3361</c:v>
                </c:pt>
                <c:pt idx="3">
                  <c:v>3414</c:v>
                </c:pt>
                <c:pt idx="4">
                  <c:v>3214</c:v>
                </c:pt>
                <c:pt idx="5">
                  <c:v>3205</c:v>
                </c:pt>
                <c:pt idx="6">
                  <c:v>3281</c:v>
                </c:pt>
                <c:pt idx="7">
                  <c:v>3423</c:v>
                </c:pt>
                <c:pt idx="8">
                  <c:v>3384</c:v>
                </c:pt>
                <c:pt idx="9">
                  <c:v>3442</c:v>
                </c:pt>
                <c:pt idx="10">
                  <c:v>3209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155344"/>
        <c:axId val="1851154800"/>
      </c:lineChart>
      <c:catAx>
        <c:axId val="1851150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es-MX"/>
          </a:p>
        </c:txPr>
        <c:crossAx val="1851153168"/>
        <c:crosses val="autoZero"/>
        <c:auto val="1"/>
        <c:lblAlgn val="ctr"/>
        <c:lblOffset val="100"/>
        <c:noMultiLvlLbl val="0"/>
      </c:catAx>
      <c:valAx>
        <c:axId val="185115316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1851150448"/>
        <c:crosses val="autoZero"/>
        <c:crossBetween val="between"/>
      </c:valAx>
      <c:valAx>
        <c:axId val="1851154800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1851155344"/>
        <c:crosses val="max"/>
        <c:crossBetween val="between"/>
      </c:valAx>
      <c:catAx>
        <c:axId val="185115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1154800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 b="1"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</xdr:colOff>
      <xdr:row>27</xdr:row>
      <xdr:rowOff>0</xdr:rowOff>
    </xdr:from>
    <xdr:to>
      <xdr:col>1</xdr:col>
      <xdr:colOff>2641022</xdr:colOff>
      <xdr:row>41</xdr:row>
      <xdr:rowOff>115455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79375</xdr:colOff>
      <xdr:row>27</xdr:row>
      <xdr:rowOff>0</xdr:rowOff>
    </xdr:from>
    <xdr:to>
      <xdr:col>7</xdr:col>
      <xdr:colOff>541193</xdr:colOff>
      <xdr:row>41</xdr:row>
      <xdr:rowOff>115455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13</xdr:col>
      <xdr:colOff>461818</xdr:colOff>
      <xdr:row>41</xdr:row>
      <xdr:rowOff>115455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371627</xdr:colOff>
      <xdr:row>0</xdr:row>
      <xdr:rowOff>127338</xdr:rowOff>
    </xdr:from>
    <xdr:to>
      <xdr:col>9</xdr:col>
      <xdr:colOff>783059</xdr:colOff>
      <xdr:row>2</xdr:row>
      <xdr:rowOff>183170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217427" y="127338"/>
          <a:ext cx="411432" cy="411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ssoluciones.wordpress.com/" TargetMode="External"/><Relationship Id="rId1" Type="http://schemas.openxmlformats.org/officeDocument/2006/relationships/hyperlink" Target="http://www.todoexcel.com/calculo-de-costos-de-producc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zoomScale="70" zoomScaleNormal="70" workbookViewId="0">
      <selection activeCell="A3" sqref="A3:N3"/>
    </sheetView>
  </sheetViews>
  <sheetFormatPr baseColWidth="10" defaultRowHeight="15" x14ac:dyDescent="0.25"/>
  <cols>
    <col min="1" max="1" width="29.7109375" customWidth="1"/>
    <col min="2" max="2" width="42.5703125" bestFit="1" customWidth="1"/>
    <col min="3" max="3" width="16" bestFit="1" customWidth="1"/>
    <col min="4" max="14" width="12.42578125" bestFit="1" customWidth="1"/>
  </cols>
  <sheetData>
    <row r="1" spans="1:15" ht="12" customHeight="1" x14ac:dyDescent="0.35">
      <c r="A1" s="2"/>
      <c r="J1" s="26"/>
    </row>
    <row r="2" spans="1:15" ht="15.75" customHeight="1" x14ac:dyDescent="0.25">
      <c r="A2" s="27"/>
      <c r="B2" s="28"/>
      <c r="C2" s="28"/>
      <c r="D2" s="28"/>
      <c r="E2" s="28"/>
      <c r="G2" s="38" t="s">
        <v>31</v>
      </c>
      <c r="J2" s="39" t="s">
        <v>30</v>
      </c>
      <c r="K2" s="39"/>
      <c r="L2" s="39"/>
      <c r="M2" s="39"/>
      <c r="N2" s="39"/>
      <c r="O2" s="39"/>
    </row>
    <row r="3" spans="1:15" ht="32.25" x14ac:dyDescent="0.25">
      <c r="A3" s="29" t="s">
        <v>29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5" spans="1:15" ht="36.75" customHeight="1" x14ac:dyDescent="0.25">
      <c r="A5" s="30" t="s">
        <v>18</v>
      </c>
      <c r="B5" s="4" t="s">
        <v>17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</row>
    <row r="6" spans="1:15" s="1" customFormat="1" ht="25.5" customHeight="1" x14ac:dyDescent="0.25">
      <c r="A6" s="30"/>
      <c r="B6" s="20" t="s">
        <v>12</v>
      </c>
      <c r="C6" s="19">
        <v>1500</v>
      </c>
      <c r="D6" s="19">
        <f>+C10</f>
        <v>2549</v>
      </c>
      <c r="E6" s="19">
        <f t="shared" ref="E6:N6" si="0">+D10</f>
        <v>3039</v>
      </c>
      <c r="F6" s="19">
        <f t="shared" si="0"/>
        <v>2245</v>
      </c>
      <c r="G6" s="19">
        <f t="shared" si="0"/>
        <v>2856</v>
      </c>
      <c r="H6" s="19">
        <f t="shared" si="0"/>
        <v>2492</v>
      </c>
      <c r="I6" s="19">
        <f t="shared" si="0"/>
        <v>2824</v>
      </c>
      <c r="J6" s="19">
        <f t="shared" si="0"/>
        <v>3254</v>
      </c>
      <c r="K6" s="19">
        <f t="shared" si="0"/>
        <v>2967</v>
      </c>
      <c r="L6" s="19">
        <f t="shared" si="0"/>
        <v>2769</v>
      </c>
      <c r="M6" s="19">
        <f t="shared" si="0"/>
        <v>3382</v>
      </c>
      <c r="N6" s="19">
        <f t="shared" si="0"/>
        <v>2322</v>
      </c>
    </row>
    <row r="7" spans="1:15" s="1" customFormat="1" ht="25.5" customHeight="1" x14ac:dyDescent="0.25">
      <c r="A7" s="30"/>
      <c r="B7" s="20" t="s">
        <v>13</v>
      </c>
      <c r="C7" s="19">
        <v>1500</v>
      </c>
      <c r="D7" s="19">
        <f>+C7+500</f>
        <v>2000</v>
      </c>
      <c r="E7" s="19">
        <f t="shared" ref="E7:N7" si="1">+D7+500</f>
        <v>2500</v>
      </c>
      <c r="F7" s="19">
        <f t="shared" si="1"/>
        <v>3000</v>
      </c>
      <c r="G7" s="19">
        <f t="shared" si="1"/>
        <v>3500</v>
      </c>
      <c r="H7" s="19">
        <f t="shared" si="1"/>
        <v>4000</v>
      </c>
      <c r="I7" s="19">
        <f t="shared" si="1"/>
        <v>4500</v>
      </c>
      <c r="J7" s="19">
        <f t="shared" si="1"/>
        <v>5000</v>
      </c>
      <c r="K7" s="19">
        <f t="shared" si="1"/>
        <v>5500</v>
      </c>
      <c r="L7" s="19">
        <f t="shared" si="1"/>
        <v>6000</v>
      </c>
      <c r="M7" s="19">
        <f t="shared" si="1"/>
        <v>6500</v>
      </c>
      <c r="N7" s="19">
        <f t="shared" si="1"/>
        <v>7000</v>
      </c>
    </row>
    <row r="8" spans="1:15" s="1" customFormat="1" ht="37.5" customHeight="1" x14ac:dyDescent="0.25">
      <c r="A8" s="30"/>
      <c r="B8" s="6" t="s">
        <v>14</v>
      </c>
      <c r="C8" s="7">
        <f>SUM(C6:C7)</f>
        <v>3000</v>
      </c>
      <c r="D8" s="7">
        <f t="shared" ref="D8:N8" si="2">SUM(D6:D7)</f>
        <v>4549</v>
      </c>
      <c r="E8" s="7">
        <f t="shared" si="2"/>
        <v>5539</v>
      </c>
      <c r="F8" s="7">
        <f t="shared" si="2"/>
        <v>5245</v>
      </c>
      <c r="G8" s="7">
        <f t="shared" si="2"/>
        <v>6356</v>
      </c>
      <c r="H8" s="7">
        <f t="shared" si="2"/>
        <v>6492</v>
      </c>
      <c r="I8" s="7">
        <f t="shared" si="2"/>
        <v>7324</v>
      </c>
      <c r="J8" s="7">
        <f t="shared" si="2"/>
        <v>8254</v>
      </c>
      <c r="K8" s="7">
        <f t="shared" si="2"/>
        <v>8467</v>
      </c>
      <c r="L8" s="7">
        <f t="shared" si="2"/>
        <v>8769</v>
      </c>
      <c r="M8" s="7">
        <f t="shared" si="2"/>
        <v>9882</v>
      </c>
      <c r="N8" s="7">
        <f t="shared" si="2"/>
        <v>9322</v>
      </c>
    </row>
    <row r="9" spans="1:15" ht="9" customHeight="1" x14ac:dyDescent="0.25">
      <c r="A9" s="30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ht="36.75" customHeight="1" x14ac:dyDescent="0.25">
      <c r="A10" s="30"/>
      <c r="B10" s="25" t="s">
        <v>15</v>
      </c>
      <c r="C10" s="24">
        <v>2549</v>
      </c>
      <c r="D10" s="19">
        <v>3039</v>
      </c>
      <c r="E10" s="19">
        <v>2245</v>
      </c>
      <c r="F10" s="19">
        <v>2856</v>
      </c>
      <c r="G10" s="19">
        <v>2492</v>
      </c>
      <c r="H10" s="19">
        <v>2824</v>
      </c>
      <c r="I10" s="19">
        <v>3254</v>
      </c>
      <c r="J10" s="19">
        <v>2967</v>
      </c>
      <c r="K10" s="19">
        <v>2769</v>
      </c>
      <c r="L10" s="19">
        <v>3382</v>
      </c>
      <c r="M10" s="19">
        <v>2322</v>
      </c>
      <c r="N10" s="19">
        <v>2928</v>
      </c>
    </row>
    <row r="11" spans="1:15" ht="10.5" customHeight="1" x14ac:dyDescent="0.25">
      <c r="A11" s="30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36.75" customHeight="1" x14ac:dyDescent="0.25">
      <c r="A12" s="30"/>
      <c r="B12" s="6" t="s">
        <v>16</v>
      </c>
      <c r="C12" s="7">
        <f>+C8-C10</f>
        <v>451</v>
      </c>
      <c r="D12" s="7">
        <f t="shared" ref="D12:N12" si="3">+D8-D10</f>
        <v>1510</v>
      </c>
      <c r="E12" s="7">
        <f t="shared" si="3"/>
        <v>3294</v>
      </c>
      <c r="F12" s="7">
        <f t="shared" si="3"/>
        <v>2389</v>
      </c>
      <c r="G12" s="7">
        <f t="shared" si="3"/>
        <v>3864</v>
      </c>
      <c r="H12" s="7">
        <f t="shared" si="3"/>
        <v>3668</v>
      </c>
      <c r="I12" s="7">
        <f t="shared" si="3"/>
        <v>4070</v>
      </c>
      <c r="J12" s="7">
        <f t="shared" si="3"/>
        <v>5287</v>
      </c>
      <c r="K12" s="7">
        <f t="shared" si="3"/>
        <v>5698</v>
      </c>
      <c r="L12" s="7">
        <f t="shared" si="3"/>
        <v>5387</v>
      </c>
      <c r="M12" s="7">
        <f t="shared" si="3"/>
        <v>7560</v>
      </c>
      <c r="N12" s="7">
        <f t="shared" si="3"/>
        <v>6394</v>
      </c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ht="36.75" customHeight="1" x14ac:dyDescent="0.25">
      <c r="A14" s="12" t="s">
        <v>19</v>
      </c>
      <c r="B14" s="6" t="s">
        <v>20</v>
      </c>
      <c r="C14" s="19">
        <v>1423</v>
      </c>
      <c r="D14" s="19">
        <v>1450</v>
      </c>
      <c r="E14" s="19">
        <v>1541</v>
      </c>
      <c r="F14" s="19">
        <v>1300</v>
      </c>
      <c r="G14" s="19">
        <v>1512</v>
      </c>
      <c r="H14" s="19">
        <v>1492</v>
      </c>
      <c r="I14" s="19">
        <v>1471</v>
      </c>
      <c r="J14" s="19">
        <v>1557</v>
      </c>
      <c r="K14" s="19">
        <v>1311</v>
      </c>
      <c r="L14" s="19">
        <v>1351</v>
      </c>
      <c r="M14" s="19">
        <v>1478</v>
      </c>
      <c r="N14" s="19">
        <v>1589</v>
      </c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ht="37.5" customHeight="1" x14ac:dyDescent="0.25">
      <c r="A16" s="12" t="s">
        <v>21</v>
      </c>
      <c r="B16" s="6" t="s">
        <v>21</v>
      </c>
      <c r="C16" s="19">
        <v>1269</v>
      </c>
      <c r="D16" s="19">
        <v>1333</v>
      </c>
      <c r="E16" s="19">
        <v>1179</v>
      </c>
      <c r="F16" s="19">
        <v>1070</v>
      </c>
      <c r="G16" s="19">
        <v>960</v>
      </c>
      <c r="H16" s="19">
        <v>1170</v>
      </c>
      <c r="I16" s="19">
        <v>1255</v>
      </c>
      <c r="J16" s="19">
        <v>937</v>
      </c>
      <c r="K16" s="19">
        <v>928</v>
      </c>
      <c r="L16" s="19">
        <v>1253</v>
      </c>
      <c r="M16" s="19">
        <v>1007</v>
      </c>
      <c r="N16" s="19">
        <v>1240</v>
      </c>
    </row>
    <row r="17" spans="1:14" ht="21.75" customHeight="1" x14ac:dyDescent="0.25">
      <c r="A17" s="13"/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37.5" customHeight="1" x14ac:dyDescent="0.25">
      <c r="A18" s="36" t="s">
        <v>26</v>
      </c>
      <c r="B18" s="37"/>
      <c r="C18" s="7">
        <f>+C12+C14+C16</f>
        <v>3143</v>
      </c>
      <c r="D18" s="7">
        <f t="shared" ref="D18:N18" si="4">+D12+D14+D16</f>
        <v>4293</v>
      </c>
      <c r="E18" s="7">
        <f t="shared" si="4"/>
        <v>6014</v>
      </c>
      <c r="F18" s="7">
        <f t="shared" si="4"/>
        <v>4759</v>
      </c>
      <c r="G18" s="7">
        <f t="shared" si="4"/>
        <v>6336</v>
      </c>
      <c r="H18" s="7">
        <f t="shared" si="4"/>
        <v>6330</v>
      </c>
      <c r="I18" s="7">
        <f t="shared" si="4"/>
        <v>6796</v>
      </c>
      <c r="J18" s="7">
        <f t="shared" si="4"/>
        <v>7781</v>
      </c>
      <c r="K18" s="7">
        <f t="shared" si="4"/>
        <v>7937</v>
      </c>
      <c r="L18" s="7">
        <f t="shared" si="4"/>
        <v>7991</v>
      </c>
      <c r="M18" s="7">
        <f t="shared" si="4"/>
        <v>10045</v>
      </c>
      <c r="N18" s="7">
        <f t="shared" si="4"/>
        <v>9223</v>
      </c>
    </row>
    <row r="19" spans="1:1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8.5" customHeight="1" x14ac:dyDescent="0.25">
      <c r="A20" s="34" t="s">
        <v>25</v>
      </c>
      <c r="B20" s="35"/>
      <c r="C20" s="19">
        <v>3383</v>
      </c>
      <c r="D20" s="19">
        <v>3422</v>
      </c>
      <c r="E20" s="19">
        <v>3361</v>
      </c>
      <c r="F20" s="19">
        <v>3414</v>
      </c>
      <c r="G20" s="19">
        <v>3214</v>
      </c>
      <c r="H20" s="19">
        <v>3205</v>
      </c>
      <c r="I20" s="19">
        <v>3281</v>
      </c>
      <c r="J20" s="19">
        <v>3423</v>
      </c>
      <c r="K20" s="19">
        <v>3384</v>
      </c>
      <c r="L20" s="19">
        <v>3442</v>
      </c>
      <c r="M20" s="19">
        <v>3209</v>
      </c>
      <c r="N20" s="19">
        <v>3488</v>
      </c>
    </row>
    <row r="21" spans="1:14" ht="17.25" customHeight="1" x14ac:dyDescent="0.25">
      <c r="A21" s="16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24.75" customHeight="1" x14ac:dyDescent="0.25">
      <c r="A22" s="36" t="s">
        <v>27</v>
      </c>
      <c r="B22" s="37"/>
      <c r="C22" s="18">
        <f>IF(C20=0,0,C18/C20)</f>
        <v>0.92905704995566063</v>
      </c>
      <c r="D22" s="18">
        <f t="shared" ref="D22:N22" si="5">IF(D20=0,0,D18/D20)</f>
        <v>1.2545295149035651</v>
      </c>
      <c r="E22" s="18">
        <f t="shared" si="5"/>
        <v>1.7893484082118418</v>
      </c>
      <c r="F22" s="18">
        <f t="shared" si="5"/>
        <v>1.3939660222612771</v>
      </c>
      <c r="G22" s="18">
        <f t="shared" si="5"/>
        <v>1.9713752333540759</v>
      </c>
      <c r="H22" s="18">
        <f t="shared" si="5"/>
        <v>1.9750390015600625</v>
      </c>
      <c r="I22" s="18">
        <f t="shared" si="5"/>
        <v>2.0713197195976836</v>
      </c>
      <c r="J22" s="18">
        <f t="shared" si="5"/>
        <v>2.2731522056675431</v>
      </c>
      <c r="K22" s="18">
        <f t="shared" si="5"/>
        <v>2.3454491725768323</v>
      </c>
      <c r="L22" s="18">
        <f t="shared" si="5"/>
        <v>2.3216153399186519</v>
      </c>
      <c r="M22" s="18">
        <f t="shared" si="5"/>
        <v>3.130258647553755</v>
      </c>
      <c r="N22" s="18">
        <f t="shared" si="5"/>
        <v>2.6442087155963301</v>
      </c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1" t="s">
        <v>28</v>
      </c>
      <c r="B24" s="21" t="s">
        <v>22</v>
      </c>
      <c r="C24" s="22">
        <f>IF(C20=0,0,(C12/C20))</f>
        <v>0.13331362695832102</v>
      </c>
      <c r="D24" s="22">
        <f t="shared" ref="D24:N24" si="6">IF(D20=0,0,(D12/D20))</f>
        <v>0.44126241963763879</v>
      </c>
      <c r="E24" s="22">
        <f t="shared" si="6"/>
        <v>0.98006545670931267</v>
      </c>
      <c r="F24" s="22">
        <f t="shared" si="6"/>
        <v>0.69976567076742824</v>
      </c>
      <c r="G24" s="22">
        <f t="shared" si="6"/>
        <v>1.2022401991288114</v>
      </c>
      <c r="H24" s="22">
        <f t="shared" si="6"/>
        <v>1.1444617784711388</v>
      </c>
      <c r="I24" s="22">
        <f t="shared" si="6"/>
        <v>1.240475464797318</v>
      </c>
      <c r="J24" s="22">
        <f t="shared" si="6"/>
        <v>1.544551562956471</v>
      </c>
      <c r="K24" s="22">
        <f t="shared" si="6"/>
        <v>1.6838061465721039</v>
      </c>
      <c r="L24" s="22">
        <f t="shared" si="6"/>
        <v>1.5650784427658337</v>
      </c>
      <c r="M24" s="22">
        <f t="shared" si="6"/>
        <v>2.3558741040822686</v>
      </c>
      <c r="N24" s="22">
        <f t="shared" si="6"/>
        <v>1.8331422018348624</v>
      </c>
    </row>
    <row r="25" spans="1:14" x14ac:dyDescent="0.25">
      <c r="A25" s="32"/>
      <c r="B25" s="21" t="s">
        <v>23</v>
      </c>
      <c r="C25" s="22">
        <f>IF(C20=0,0,C14/C20)</f>
        <v>0.42063257463789538</v>
      </c>
      <c r="D25" s="22">
        <f t="shared" ref="D25:N25" si="7">IF(D20=0,0,D14/D20)</f>
        <v>0.42372881355932202</v>
      </c>
      <c r="E25" s="22">
        <f t="shared" si="7"/>
        <v>0.4584944956858078</v>
      </c>
      <c r="F25" s="22">
        <f t="shared" si="7"/>
        <v>0.38078500292911543</v>
      </c>
      <c r="G25" s="22">
        <f t="shared" si="7"/>
        <v>0.4704418170504045</v>
      </c>
      <c r="H25" s="22">
        <f t="shared" si="7"/>
        <v>0.4655226209048362</v>
      </c>
      <c r="I25" s="22">
        <f t="shared" si="7"/>
        <v>0.44833892106065226</v>
      </c>
      <c r="J25" s="22">
        <f t="shared" si="7"/>
        <v>0.45486415425065729</v>
      </c>
      <c r="K25" s="22">
        <f t="shared" si="7"/>
        <v>0.38741134751773049</v>
      </c>
      <c r="L25" s="22">
        <f t="shared" si="7"/>
        <v>0.39250435793143523</v>
      </c>
      <c r="M25" s="22">
        <f t="shared" si="7"/>
        <v>0.46057961981925832</v>
      </c>
      <c r="N25" s="22">
        <f t="shared" si="7"/>
        <v>0.4555619266055046</v>
      </c>
    </row>
    <row r="26" spans="1:14" x14ac:dyDescent="0.25">
      <c r="A26" s="33"/>
      <c r="B26" s="21" t="s">
        <v>24</v>
      </c>
      <c r="C26" s="23">
        <f>IF(C20=0,0,C16/C20)</f>
        <v>0.3751108483594443</v>
      </c>
      <c r="D26" s="23">
        <f t="shared" ref="D26:N26" si="8">IF(D20=0,0,D16/D20)</f>
        <v>0.38953828170660432</v>
      </c>
      <c r="E26" s="23">
        <f t="shared" si="8"/>
        <v>0.35078845581672119</v>
      </c>
      <c r="F26" s="23">
        <f t="shared" si="8"/>
        <v>0.31341534856473346</v>
      </c>
      <c r="G26" s="23">
        <f t="shared" si="8"/>
        <v>0.29869321717485997</v>
      </c>
      <c r="H26" s="23">
        <f t="shared" si="8"/>
        <v>0.36505460218408736</v>
      </c>
      <c r="I26" s="23">
        <f t="shared" si="8"/>
        <v>0.38250533373971352</v>
      </c>
      <c r="J26" s="23">
        <f t="shared" si="8"/>
        <v>0.27373648846041482</v>
      </c>
      <c r="K26" s="23">
        <f t="shared" si="8"/>
        <v>0.27423167848699764</v>
      </c>
      <c r="L26" s="23">
        <f t="shared" si="8"/>
        <v>0.3640325392213829</v>
      </c>
      <c r="M26" s="23">
        <f t="shared" si="8"/>
        <v>0.31380492365222812</v>
      </c>
      <c r="N26" s="23">
        <f t="shared" si="8"/>
        <v>0.35550458715596328</v>
      </c>
    </row>
  </sheetData>
  <mergeCells count="7">
    <mergeCell ref="A3:N3"/>
    <mergeCell ref="A5:A12"/>
    <mergeCell ref="A24:A26"/>
    <mergeCell ref="A20:B20"/>
    <mergeCell ref="A18:B18"/>
    <mergeCell ref="A22:B22"/>
    <mergeCell ref="J2:O2"/>
  </mergeCells>
  <hyperlinks>
    <hyperlink ref="J1:N1" r:id="rId1" location="respond" display="Clic aquí para comentar, opinar, agradecer..."/>
    <hyperlink ref="J2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www.todoexcel.com</dc:creator>
  <cp:lastModifiedBy>Tineo Reyes</cp:lastModifiedBy>
  <dcterms:created xsi:type="dcterms:W3CDTF">2011-04-06T21:33:11Z</dcterms:created>
  <dcterms:modified xsi:type="dcterms:W3CDTF">2015-09-05T03:59:07Z</dcterms:modified>
</cp:coreProperties>
</file>